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3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B27" i="4" s="1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D43" i="3"/>
  <c r="D42" i="3" s="1"/>
  <c r="C43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G5" i="3" s="1"/>
  <c r="F6" i="3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C5" i="2"/>
  <c r="B5" i="2"/>
  <c r="B26" i="2" s="1"/>
  <c r="H152" i="1"/>
  <c r="H151" i="1"/>
  <c r="H150" i="1"/>
  <c r="H149" i="1"/>
  <c r="H148" i="1"/>
  <c r="H147" i="1"/>
  <c r="H146" i="1"/>
  <c r="G145" i="1"/>
  <c r="F145" i="1"/>
  <c r="E145" i="1"/>
  <c r="D145" i="1"/>
  <c r="C145" i="1"/>
  <c r="H144" i="1"/>
  <c r="H143" i="1"/>
  <c r="H142" i="1"/>
  <c r="G141" i="1"/>
  <c r="F141" i="1"/>
  <c r="E141" i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H62" i="3"/>
  <c r="G42" i="3"/>
  <c r="F42" i="3"/>
  <c r="H53" i="3"/>
  <c r="C42" i="3"/>
  <c r="G79" i="3"/>
  <c r="H43" i="3"/>
  <c r="H25" i="3"/>
  <c r="D5" i="3"/>
  <c r="D79" i="3" s="1"/>
  <c r="C5" i="3"/>
  <c r="F5" i="3"/>
  <c r="H16" i="3"/>
  <c r="C26" i="2"/>
  <c r="D26" i="2"/>
  <c r="H145" i="1"/>
  <c r="H141" i="1"/>
  <c r="H128" i="1"/>
  <c r="H118" i="1"/>
  <c r="H108" i="1"/>
  <c r="D79" i="1"/>
  <c r="C79" i="1"/>
  <c r="G79" i="1"/>
  <c r="H88" i="1"/>
  <c r="F79" i="1"/>
  <c r="H70" i="1"/>
  <c r="H66" i="1"/>
  <c r="H53" i="1"/>
  <c r="H43" i="1"/>
  <c r="G4" i="1"/>
  <c r="H23" i="1"/>
  <c r="C4" i="1"/>
  <c r="H13" i="1"/>
  <c r="D4" i="1"/>
  <c r="F4" i="1"/>
  <c r="D16" i="4"/>
  <c r="D27" i="4" s="1"/>
  <c r="G16" i="4"/>
  <c r="E5" i="3"/>
  <c r="H6" i="3"/>
  <c r="G16" i="2"/>
  <c r="G26" i="2" s="1"/>
  <c r="G5" i="2"/>
  <c r="E79" i="1"/>
  <c r="H80" i="1"/>
  <c r="E4" i="1"/>
  <c r="H5" i="1"/>
  <c r="H4" i="1" s="1"/>
  <c r="C27" i="4"/>
  <c r="E42" i="3"/>
  <c r="G11" i="4"/>
  <c r="G4" i="4" s="1"/>
  <c r="G27" i="4" l="1"/>
  <c r="F79" i="3"/>
  <c r="H42" i="3"/>
  <c r="C79" i="3"/>
  <c r="H5" i="3"/>
  <c r="D154" i="1"/>
  <c r="F154" i="1"/>
  <c r="C154" i="1"/>
  <c r="G154" i="1"/>
  <c r="H79" i="1"/>
  <c r="H154" i="1" s="1"/>
  <c r="H79" i="3"/>
  <c r="E154" i="1"/>
  <c r="E79" i="3"/>
</calcChain>
</file>

<file path=xl/sharedStrings.xml><?xml version="1.0" encoding="utf-8"?>
<sst xmlns="http://schemas.openxmlformats.org/spreadsheetml/2006/main" count="485" uniqueCount="332">
  <si>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</si>
  <si>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</si>
  <si>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</si>
  <si>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</si>
  <si>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</si>
  <si>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</si>
  <si>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</si>
  <si>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</si>
  <si>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</si>
  <si>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</si>
  <si>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</si>
  <si>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</si>
  <si>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</si>
  <si>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</si>
  <si>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</si>
  <si>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</si>
  <si>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</si>
  <si>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</si>
  <si>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</si>
  <si>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</si>
  <si>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</si>
  <si>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</si>
  <si>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</si>
  <si>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</si>
  <si>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</si>
  <si>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</si>
  <si>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</si>
  <si>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</si>
  <si>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</si>
  <si>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</si>
  <si>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</si>
  <si>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</si>
  <si>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</si>
  <si>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</si>
  <si>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</si>
  <si>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</si>
  <si>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</si>
  <si>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</si>
  <si>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</si>
  <si>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</si>
  <si>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</si>
  <si>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</si>
  <si>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</si>
  <si>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</si>
  <si>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</si>
  <si>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</si>
  <si>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</si>
  <si>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</si>
  <si>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</si>
  <si>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</si>
  <si>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</si>
  <si>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</si>
  <si>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</si>
  <si>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</si>
  <si>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</si>
  <si>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</si>
  <si>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</si>
  <si>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</si>
  <si>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</si>
  <si>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</si>
  <si>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</si>
  <si>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</si>
  <si>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</si>
  <si>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</si>
  <si>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</si>
  <si>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</si>
  <si>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</si>
  <si>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</si>
  <si>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</si>
  <si>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</si>
  <si>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</si>
  <si>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</si>
  <si>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</si>
  <si>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</si>
  <si>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</si>
  <si>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</si>
  <si>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</si>
  <si>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</si>
  <si>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</si>
  <si>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</si>
  <si>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</si>
  <si>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</si>
  <si>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</si>
  <si>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</si>
  <si>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</si>
  <si>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</si>
  <si>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</si>
  <si>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</si>
  <si>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</si>
  <si>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</si>
  <si>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</si>
  <si>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</si>
  <si>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</si>
  <si>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</si>
  <si>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</si>
  <si>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</si>
  <si>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</si>
  <si>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</si>
  <si>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</si>
  <si>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</si>
  <si>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</si>
  <si>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</si>
  <si>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</si>
  <si>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</si>
  <si>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</si>
  <si>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</si>
  <si>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</si>
  <si>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</si>
  <si>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</si>
  <si>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</si>
  <si>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</si>
  <si>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</si>
  <si>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</si>
  <si>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</si>
  <si>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</si>
  <si>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</si>
  <si>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</si>
  <si>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</si>
  <si>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</si>
  <si>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</si>
  <si>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</si>
  <si>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</si>
  <si>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</si>
  <si>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</si>
  <si>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</si>
  <si>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</si>
  <si>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</si>
  <si>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</si>
  <si>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</si>
  <si>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</si>
  <si>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</si>
  <si>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</si>
  <si>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</si>
  <si>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</si>
  <si>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</si>
  <si>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</si>
  <si>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</si>
  <si>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</si>
  <si>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</si>
  <si>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</si>
  <si>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</si>
  <si>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</si>
  <si>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</si>
  <si>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</si>
  <si>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</si>
  <si>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</si>
  <si>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</si>
  <si>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</si>
  <si>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</si>
  <si>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</si>
  <si>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</si>
  <si>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</si>
  <si>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</si>
  <si>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</si>
  <si>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</si>
  <si>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</si>
  <si>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</si>
  <si>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</si>
  <si>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</si>
  <si>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</si>
  <si>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</si>
  <si>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</si>
  <si>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</si>
  <si>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</si>
  <si>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</si>
  <si>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</si>
  <si>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</si>
  <si>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</si>
  <si>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</si>
  <si>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</si>
  <si>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</si>
  <si>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</si>
  <si>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</si>
  <si>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</si>
  <si>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</si>
  <si>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</si>
  <si>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</si>
  <si>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</si>
  <si>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</si>
  <si>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</si>
  <si>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</si>
  <si>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</si>
  <si>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</si>
  <si>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</si>
  <si>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</si>
  <si>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</si>
  <si>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</si>
  <si>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</si>
  <si>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</si>
  <si>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</si>
  <si>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</si>
  <si>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</si>
  <si>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</si>
  <si>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</si>
  <si>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</si>
  <si>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</si>
  <si>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</si>
  <si>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</si>
  <si>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</si>
  <si>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</si>
  <si>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</si>
  <si>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</si>
  <si>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</si>
  <si>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</si>
  <si>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</si>
  <si>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</si>
  <si>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</si>
  <si>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</si>
  <si>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</si>
  <si>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</si>
  <si>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</si>
  <si>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</si>
  <si>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</si>
  <si>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</si>
  <si>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</si>
  <si>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</si>
  <si>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</si>
  <si>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</si>
  <si>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</si>
  <si>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</si>
  <si>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</si>
  <si>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</si>
  <si>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</si>
  <si>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</si>
  <si>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</si>
  <si>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</si>
  <si>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</si>
  <si>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</si>
  <si>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</si>
  <si>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</si>
  <si>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</si>
  <si>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</si>
  <si>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</si>
  <si>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</si>
  <si>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</si>
  <si>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</si>
  <si>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</si>
  <si>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</si>
  <si>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</si>
  <si>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</si>
  <si>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</si>
  <si>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</si>
  <si>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</si>
  <si>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</si>
  <si>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</si>
  <si>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</si>
  <si>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</si>
  <si>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</si>
  <si>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</si>
  <si>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</si>
  <si>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</si>
  <si>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</si>
  <si>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</si>
  <si>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</si>
  <si>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</si>
  <si>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</si>
  <si>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</si>
  <si>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</si>
  <si>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</si>
  <si>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</si>
  <si>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</si>
  <si>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</si>
  <si>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</si>
  <si>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</si>
  <si>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</si>
  <si>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</si>
  <si>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</si>
  <si>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</si>
  <si>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</si>
  <si>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</si>
  <si>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</si>
  <si>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</si>
  <si>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</si>
  <si>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</si>
  <si>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</si>
  <si>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</si>
  <si>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</si>
  <si>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</si>
  <si>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</si>
  <si>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</si>
  <si>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</si>
  <si>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</si>
  <si>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</si>
  <si>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</si>
  <si>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</si>
  <si>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</si>
  <si>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</si>
  <si>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</si>
  <si>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</si>
  <si>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</si>
  <si>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</si>
  <si>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</si>
  <si>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</si>
  <si>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</si>
  <si>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</si>
  <si>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</si>
  <si>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</si>
  <si>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</si>
  <si>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</si>
  <si>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</si>
  <si>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</si>
  <si>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</si>
  <si>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</si>
  <si>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</si>
  <si>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</si>
  <si>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</si>
  <si>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</si>
  <si>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</si>
  <si>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</si>
  <si>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</si>
  <si>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</si>
  <si>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</si>
  <si>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</si>
  <si>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</si>
  <si>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</si>
  <si>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</si>
  <si>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</si>
  <si>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</si>
  <si>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</si>
  <si>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</si>
  <si>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</si>
  <si>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</si>
  <si>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</si>
  <si>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</si>
  <si>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MUNICIPIO MANUEL DOBLADO, GTO.
Clasificación por Objeto del Gasto (Capítulo y Concepto)
al 31 de Diciembre de 2017
PESOS</t>
  </si>
  <si>
    <t>MUNICIPIO MANUEL DOBLADO, GTO.
Estado Analítico del Ejercicio del Presupuesto de Egresos Detallado - LDF
Clasificación Administrativa
al 31 de Diciembre de 2017
PESOS</t>
  </si>
  <si>
    <t>MUNICIPIO MANUEL DOBLADO, GTO.
Estado Analítico del Ejercicio del Presupuesto de Egresos Detallado - LDF
Clasificación Funcional (Finalidad y Función)
al 31 de Diciembre de 2017
PESOS</t>
  </si>
  <si>
    <t>MUNICIPIO MANUEL DOBLADO, GTO.
Estado Analítico del Ejercicio del Presupuesto de Egresos Detallado - LDF
Clasificación de Servicios Personales por Categoría
al 31 de Diciembre de 2017
PESOS</t>
  </si>
  <si>
    <t>PRESIDENTE MUNICIPAL</t>
  </si>
  <si>
    <t>TESORERO MUNICIPAL</t>
  </si>
  <si>
    <t>DR. JUAN ARTEMIO LEON ZARATE</t>
  </si>
  <si>
    <t>C.P. ADRIAN PRECIADO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</si>
</sst>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33"/>
  </cols>
  <sheetData>
    <row r="1" spans="1:2">
      <c r="A1" s="32"/>
      <c r="B1" s="32"/>
    </row>
    <row r="2020" spans="1:1">
      <c r="A2020" s="34" t="s">
        <v>145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opLeftCell="A136" zoomScaleNormal="100" workbookViewId="0">
      <selection activeCell="B159" sqref="B159:E160"/>
    </sheetView>
  </sheetViews>
  <sheetFormatPr baseColWidth="10" defaultRowHeight="12.75"/>
  <cols>
    <col min="1" max="1" width="4.83203125" style="1" customWidth="1"/>
    <col min="2" max="2" width="90.83203125" style="1" customWidth="1"/>
    <col min="3" max="3" width="16.83203125" style="1" customWidth="1"/>
    <col min="4" max="4" width="14.33203125" style="1" bestFit="1" customWidth="1"/>
    <col min="5" max="7" width="13.6640625" style="1" bestFit="1" customWidth="1"/>
    <col min="8" max="8" width="15.5" style="1" bestFit="1" customWidth="1"/>
    <col min="9" max="16384" width="12" style="1"/>
  </cols>
  <sheetData>
    <row r="1" spans="1:8" ht="45.95" customHeight="1">
      <c r="A1" s="53" t="s">
        <v>324</v>
      </c>
      <c r="B1" s="55"/>
      <c r="C1" s="55"/>
      <c r="D1" s="55"/>
      <c r="E1" s="55"/>
      <c r="F1" s="55"/>
      <c r="G1" s="55"/>
      <c r="H1" s="56"/>
    </row>
    <row r="2" spans="1:8">
      <c r="A2" s="53"/>
      <c r="B2" s="54"/>
      <c r="C2" s="52" t="s">
        <v>0</v>
      </c>
      <c r="D2" s="52"/>
      <c r="E2" s="52"/>
      <c r="F2" s="52"/>
      <c r="G2" s="52"/>
      <c r="H2" s="2"/>
    </row>
    <row r="3" spans="1:8" ht="22.5">
      <c r="A3" s="57" t="s">
        <v>1</v>
      </c>
      <c r="B3" s="58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59" t="s">
        <v>8</v>
      </c>
      <c r="B4" s="60"/>
      <c r="C4" s="5">
        <f>C5+C13+C23+C33+C43+C53+C57+C66+C70</f>
        <v>75565353</v>
      </c>
      <c r="D4" s="5">
        <f t="shared" ref="D4:H4" si="0">D5+D13+D23+D33+D43+D53+D57+D66+D70</f>
        <v>24033492.090000004</v>
      </c>
      <c r="E4" s="5">
        <f t="shared" si="0"/>
        <v>99598845.089999989</v>
      </c>
      <c r="F4" s="5">
        <f t="shared" si="0"/>
        <v>81855732.320000008</v>
      </c>
      <c r="G4" s="5">
        <f t="shared" si="0"/>
        <v>80963587.090000018</v>
      </c>
      <c r="H4" s="5">
        <f t="shared" si="0"/>
        <v>17743112.770000003</v>
      </c>
    </row>
    <row r="5" spans="1:8">
      <c r="A5" s="61" t="s">
        <v>9</v>
      </c>
      <c r="B5" s="62"/>
      <c r="C5" s="6">
        <f>SUM(C6:C12)</f>
        <v>50255286</v>
      </c>
      <c r="D5" s="6">
        <f t="shared" ref="D5:H5" si="1">SUM(D6:D12)</f>
        <v>-679402.58000000007</v>
      </c>
      <c r="E5" s="6">
        <f t="shared" si="1"/>
        <v>49575883.420000002</v>
      </c>
      <c r="F5" s="6">
        <f t="shared" si="1"/>
        <v>45806997.840000004</v>
      </c>
      <c r="G5" s="6">
        <f t="shared" si="1"/>
        <v>45544748.210000008</v>
      </c>
      <c r="H5" s="6">
        <f t="shared" si="1"/>
        <v>3768885.5799999996</v>
      </c>
    </row>
    <row r="6" spans="1:8">
      <c r="A6" s="35" t="s">
        <v>146</v>
      </c>
      <c r="B6" s="36" t="s">
        <v>10</v>
      </c>
      <c r="C6" s="7">
        <v>32152711</v>
      </c>
      <c r="D6" s="7">
        <v>-1526557</v>
      </c>
      <c r="E6" s="7">
        <f>C6+D6</f>
        <v>30626154</v>
      </c>
      <c r="F6" s="7">
        <v>28532774.870000001</v>
      </c>
      <c r="G6" s="7">
        <v>28532774.870000001</v>
      </c>
      <c r="H6" s="7">
        <f>E6-F6</f>
        <v>2093379.129999999</v>
      </c>
    </row>
    <row r="7" spans="1:8">
      <c r="A7" s="35" t="s">
        <v>147</v>
      </c>
      <c r="B7" s="36" t="s">
        <v>11</v>
      </c>
      <c r="C7" s="7">
        <v>1700440</v>
      </c>
      <c r="D7" s="7">
        <v>75440</v>
      </c>
      <c r="E7" s="7">
        <f t="shared" ref="E7:E12" si="2">C7+D7</f>
        <v>1775880</v>
      </c>
      <c r="F7" s="7">
        <v>1706434.08</v>
      </c>
      <c r="G7" s="7">
        <v>1703434.08</v>
      </c>
      <c r="H7" s="7">
        <f t="shared" ref="H7:H70" si="3">E7-F7</f>
        <v>69445.919999999925</v>
      </c>
    </row>
    <row r="8" spans="1:8">
      <c r="A8" s="35" t="s">
        <v>148</v>
      </c>
      <c r="B8" s="36" t="s">
        <v>12</v>
      </c>
      <c r="C8" s="7">
        <v>4842485</v>
      </c>
      <c r="D8" s="7">
        <v>74812</v>
      </c>
      <c r="E8" s="7">
        <f t="shared" si="2"/>
        <v>4917297</v>
      </c>
      <c r="F8" s="7">
        <v>4406800.3099999996</v>
      </c>
      <c r="G8" s="7">
        <v>4406800.3099999996</v>
      </c>
      <c r="H8" s="7">
        <f t="shared" si="3"/>
        <v>510496.69000000041</v>
      </c>
    </row>
    <row r="9" spans="1:8">
      <c r="A9" s="35" t="s">
        <v>149</v>
      </c>
      <c r="B9" s="36" t="s">
        <v>13</v>
      </c>
      <c r="C9" s="7">
        <v>3625297</v>
      </c>
      <c r="D9" s="7">
        <v>18820.39</v>
      </c>
      <c r="E9" s="7">
        <f t="shared" si="2"/>
        <v>3644117.39</v>
      </c>
      <c r="F9" s="7">
        <v>3177613.92</v>
      </c>
      <c r="G9" s="7">
        <v>2903364.27</v>
      </c>
      <c r="H9" s="7">
        <f t="shared" si="3"/>
        <v>466503.4700000002</v>
      </c>
    </row>
    <row r="10" spans="1:8">
      <c r="A10" s="35" t="s">
        <v>150</v>
      </c>
      <c r="B10" s="36" t="s">
        <v>14</v>
      </c>
      <c r="C10" s="7">
        <v>2154464</v>
      </c>
      <c r="D10" s="7">
        <v>886607.03</v>
      </c>
      <c r="E10" s="7">
        <f t="shared" si="2"/>
        <v>3041071.0300000003</v>
      </c>
      <c r="F10" s="7">
        <v>2900595.05</v>
      </c>
      <c r="G10" s="7">
        <v>2915595.07</v>
      </c>
      <c r="H10" s="7">
        <f t="shared" si="3"/>
        <v>140475.98000000045</v>
      </c>
    </row>
    <row r="11" spans="1:8">
      <c r="A11" s="35" t="s">
        <v>151</v>
      </c>
      <c r="B11" s="36" t="s">
        <v>15</v>
      </c>
      <c r="C11" s="7">
        <v>5779889</v>
      </c>
      <c r="D11" s="7">
        <v>-208525</v>
      </c>
      <c r="E11" s="7">
        <f t="shared" si="2"/>
        <v>5571364</v>
      </c>
      <c r="F11" s="7">
        <v>5082779.6100000003</v>
      </c>
      <c r="G11" s="7">
        <v>5082779.6100000003</v>
      </c>
      <c r="H11" s="7">
        <f t="shared" si="3"/>
        <v>488584.38999999966</v>
      </c>
    </row>
    <row r="12" spans="1:8">
      <c r="A12" s="35" t="s">
        <v>152</v>
      </c>
      <c r="B12" s="36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61" t="s">
        <v>17</v>
      </c>
      <c r="B13" s="62"/>
      <c r="C13" s="6">
        <f>SUM(C14:C22)</f>
        <v>1555415</v>
      </c>
      <c r="D13" s="6">
        <f t="shared" ref="D13:G13" si="4">SUM(D14:D22)</f>
        <v>341516.55000000005</v>
      </c>
      <c r="E13" s="6">
        <f t="shared" si="4"/>
        <v>1896931.55</v>
      </c>
      <c r="F13" s="6">
        <f t="shared" si="4"/>
        <v>1677728.0799999998</v>
      </c>
      <c r="G13" s="6">
        <f t="shared" si="4"/>
        <v>1501583.84</v>
      </c>
      <c r="H13" s="6">
        <f t="shared" si="3"/>
        <v>219203.4700000002</v>
      </c>
    </row>
    <row r="14" spans="1:8">
      <c r="A14" s="35" t="s">
        <v>153</v>
      </c>
      <c r="B14" s="36" t="s">
        <v>18</v>
      </c>
      <c r="C14" s="7">
        <v>534900</v>
      </c>
      <c r="D14" s="7">
        <v>139205.07</v>
      </c>
      <c r="E14" s="7">
        <f t="shared" ref="E14:E22" si="5">C14+D14</f>
        <v>674105.07000000007</v>
      </c>
      <c r="F14" s="7">
        <v>571464.18999999994</v>
      </c>
      <c r="G14" s="7">
        <v>553644.15</v>
      </c>
      <c r="H14" s="7">
        <f t="shared" si="3"/>
        <v>102640.88000000012</v>
      </c>
    </row>
    <row r="15" spans="1:8">
      <c r="A15" s="35" t="s">
        <v>154</v>
      </c>
      <c r="B15" s="36" t="s">
        <v>19</v>
      </c>
      <c r="C15" s="7">
        <v>5000</v>
      </c>
      <c r="D15" s="7">
        <v>-5000</v>
      </c>
      <c r="E15" s="7">
        <f t="shared" si="5"/>
        <v>0</v>
      </c>
      <c r="F15" s="7">
        <v>0</v>
      </c>
      <c r="G15" s="7">
        <v>0</v>
      </c>
      <c r="H15" s="7">
        <f t="shared" si="3"/>
        <v>0</v>
      </c>
    </row>
    <row r="16" spans="1:8">
      <c r="A16" s="35" t="s">
        <v>155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156</v>
      </c>
      <c r="B17" s="36" t="s">
        <v>21</v>
      </c>
      <c r="C17" s="7">
        <v>161450</v>
      </c>
      <c r="D17" s="7">
        <v>103922.03</v>
      </c>
      <c r="E17" s="7">
        <f t="shared" si="5"/>
        <v>265372.03000000003</v>
      </c>
      <c r="F17" s="7">
        <v>214211.48</v>
      </c>
      <c r="G17" s="7">
        <v>209776.62</v>
      </c>
      <c r="H17" s="7">
        <f t="shared" si="3"/>
        <v>51160.550000000017</v>
      </c>
    </row>
    <row r="18" spans="1:8">
      <c r="A18" s="35" t="s">
        <v>157</v>
      </c>
      <c r="B18" s="36" t="s">
        <v>22</v>
      </c>
      <c r="C18" s="7">
        <v>16400</v>
      </c>
      <c r="D18" s="7">
        <v>2050</v>
      </c>
      <c r="E18" s="7">
        <f t="shared" si="5"/>
        <v>18450</v>
      </c>
      <c r="F18" s="7">
        <v>11877.59</v>
      </c>
      <c r="G18" s="7">
        <v>11877.59</v>
      </c>
      <c r="H18" s="7">
        <f t="shared" si="3"/>
        <v>6572.41</v>
      </c>
    </row>
    <row r="19" spans="1:8">
      <c r="A19" s="35" t="s">
        <v>158</v>
      </c>
      <c r="B19" s="36" t="s">
        <v>23</v>
      </c>
      <c r="C19" s="7">
        <v>713865</v>
      </c>
      <c r="D19" s="7">
        <v>128434.67</v>
      </c>
      <c r="E19" s="7">
        <f t="shared" si="5"/>
        <v>842299.67</v>
      </c>
      <c r="F19" s="7">
        <v>805885.79</v>
      </c>
      <c r="G19" s="7">
        <v>651996.44999999995</v>
      </c>
      <c r="H19" s="7">
        <f t="shared" si="3"/>
        <v>36413.880000000005</v>
      </c>
    </row>
    <row r="20" spans="1:8">
      <c r="A20" s="35" t="s">
        <v>159</v>
      </c>
      <c r="B20" s="36" t="s">
        <v>24</v>
      </c>
      <c r="C20" s="7">
        <v>59900</v>
      </c>
      <c r="D20" s="7">
        <v>-18500</v>
      </c>
      <c r="E20" s="7">
        <f t="shared" si="5"/>
        <v>41400</v>
      </c>
      <c r="F20" s="7">
        <v>30263.48</v>
      </c>
      <c r="G20" s="7">
        <v>30263.48</v>
      </c>
      <c r="H20" s="7">
        <f t="shared" si="3"/>
        <v>11136.52</v>
      </c>
    </row>
    <row r="21" spans="1:8">
      <c r="A21" s="35" t="s">
        <v>160</v>
      </c>
      <c r="B21" s="36" t="s">
        <v>25</v>
      </c>
      <c r="C21" s="7">
        <v>15800</v>
      </c>
      <c r="D21" s="7">
        <v>-15000</v>
      </c>
      <c r="E21" s="7">
        <f t="shared" si="5"/>
        <v>800</v>
      </c>
      <c r="F21" s="7">
        <v>0</v>
      </c>
      <c r="G21" s="7">
        <v>0</v>
      </c>
      <c r="H21" s="7">
        <f t="shared" si="3"/>
        <v>800</v>
      </c>
    </row>
    <row r="22" spans="1:8">
      <c r="A22" s="35" t="s">
        <v>161</v>
      </c>
      <c r="B22" s="36" t="s">
        <v>26</v>
      </c>
      <c r="C22" s="7">
        <v>48100</v>
      </c>
      <c r="D22" s="7">
        <v>6404.78</v>
      </c>
      <c r="E22" s="7">
        <f t="shared" si="5"/>
        <v>54504.78</v>
      </c>
      <c r="F22" s="7">
        <v>44025.55</v>
      </c>
      <c r="G22" s="7">
        <v>44025.55</v>
      </c>
      <c r="H22" s="7">
        <f t="shared" si="3"/>
        <v>10479.229999999996</v>
      </c>
    </row>
    <row r="23" spans="1:8">
      <c r="A23" s="61" t="s">
        <v>27</v>
      </c>
      <c r="B23" s="62"/>
      <c r="C23" s="6">
        <f>SUM(C24:C32)</f>
        <v>4988298</v>
      </c>
      <c r="D23" s="6">
        <f t="shared" ref="D23:G23" si="6">SUM(D24:D32)</f>
        <v>4173611.85</v>
      </c>
      <c r="E23" s="6">
        <f t="shared" si="6"/>
        <v>9161909.8499999978</v>
      </c>
      <c r="F23" s="6">
        <f t="shared" si="6"/>
        <v>8366307.0800000001</v>
      </c>
      <c r="G23" s="6">
        <f t="shared" si="6"/>
        <v>7993145.7000000011</v>
      </c>
      <c r="H23" s="6">
        <f t="shared" si="3"/>
        <v>795602.76999999769</v>
      </c>
    </row>
    <row r="24" spans="1:8">
      <c r="A24" s="35" t="s">
        <v>162</v>
      </c>
      <c r="B24" s="36" t="s">
        <v>28</v>
      </c>
      <c r="C24" s="7">
        <v>910900</v>
      </c>
      <c r="D24" s="7">
        <v>549013</v>
      </c>
      <c r="E24" s="7">
        <f t="shared" ref="E24:E32" si="7">C24+D24</f>
        <v>1459913</v>
      </c>
      <c r="F24" s="7">
        <v>1390246.27</v>
      </c>
      <c r="G24" s="7">
        <v>1390014.27</v>
      </c>
      <c r="H24" s="7">
        <f t="shared" si="3"/>
        <v>69666.729999999981</v>
      </c>
    </row>
    <row r="25" spans="1:8">
      <c r="A25" s="35" t="s">
        <v>163</v>
      </c>
      <c r="B25" s="36" t="s">
        <v>29</v>
      </c>
      <c r="C25" s="7">
        <v>396500</v>
      </c>
      <c r="D25" s="7">
        <v>133900</v>
      </c>
      <c r="E25" s="7">
        <f t="shared" si="7"/>
        <v>530400</v>
      </c>
      <c r="F25" s="7">
        <v>514692.56</v>
      </c>
      <c r="G25" s="7">
        <v>503092.56</v>
      </c>
      <c r="H25" s="7">
        <f t="shared" si="3"/>
        <v>15707.440000000002</v>
      </c>
    </row>
    <row r="26" spans="1:8">
      <c r="A26" s="35" t="s">
        <v>164</v>
      </c>
      <c r="B26" s="36" t="s">
        <v>30</v>
      </c>
      <c r="C26" s="7">
        <v>431000</v>
      </c>
      <c r="D26" s="7">
        <v>1296605.8899999999</v>
      </c>
      <c r="E26" s="7">
        <f t="shared" si="7"/>
        <v>1727605.89</v>
      </c>
      <c r="F26" s="7">
        <v>1491556.29</v>
      </c>
      <c r="G26" s="7">
        <v>1491556.29</v>
      </c>
      <c r="H26" s="7">
        <f t="shared" si="3"/>
        <v>236049.59999999986</v>
      </c>
    </row>
    <row r="27" spans="1:8">
      <c r="A27" s="35" t="s">
        <v>165</v>
      </c>
      <c r="B27" s="36" t="s">
        <v>31</v>
      </c>
      <c r="C27" s="7">
        <v>101060</v>
      </c>
      <c r="D27" s="7">
        <v>73294.080000000002</v>
      </c>
      <c r="E27" s="7">
        <f t="shared" si="7"/>
        <v>174354.08000000002</v>
      </c>
      <c r="F27" s="7">
        <v>161633.59</v>
      </c>
      <c r="G27" s="7">
        <v>161633.59</v>
      </c>
      <c r="H27" s="7">
        <f t="shared" si="3"/>
        <v>12720.49000000002</v>
      </c>
    </row>
    <row r="28" spans="1:8">
      <c r="A28" s="35" t="s">
        <v>166</v>
      </c>
      <c r="B28" s="36" t="s">
        <v>32</v>
      </c>
      <c r="C28" s="7">
        <v>356400</v>
      </c>
      <c r="D28" s="7">
        <v>834880.32</v>
      </c>
      <c r="E28" s="7">
        <f t="shared" si="7"/>
        <v>1191280.3199999998</v>
      </c>
      <c r="F28" s="7">
        <v>1135229.6100000001</v>
      </c>
      <c r="G28" s="7">
        <v>1073409.3500000001</v>
      </c>
      <c r="H28" s="7">
        <f t="shared" si="3"/>
        <v>56050.70999999973</v>
      </c>
    </row>
    <row r="29" spans="1:8">
      <c r="A29" s="35" t="s">
        <v>167</v>
      </c>
      <c r="B29" s="36" t="s">
        <v>33</v>
      </c>
      <c r="C29" s="7">
        <v>643100</v>
      </c>
      <c r="D29" s="7">
        <v>-31150</v>
      </c>
      <c r="E29" s="7">
        <f t="shared" si="7"/>
        <v>611950</v>
      </c>
      <c r="F29" s="7">
        <v>576015.22</v>
      </c>
      <c r="G29" s="7">
        <v>576015.22</v>
      </c>
      <c r="H29" s="7">
        <f t="shared" si="3"/>
        <v>35934.780000000028</v>
      </c>
    </row>
    <row r="30" spans="1:8">
      <c r="A30" s="35" t="s">
        <v>168</v>
      </c>
      <c r="B30" s="36" t="s">
        <v>34</v>
      </c>
      <c r="C30" s="7">
        <v>173917</v>
      </c>
      <c r="D30" s="7">
        <v>62503.39</v>
      </c>
      <c r="E30" s="7">
        <f t="shared" si="7"/>
        <v>236420.39</v>
      </c>
      <c r="F30" s="7">
        <v>159783.91</v>
      </c>
      <c r="G30" s="7">
        <v>159783.91</v>
      </c>
      <c r="H30" s="7">
        <f t="shared" si="3"/>
        <v>76636.48000000001</v>
      </c>
    </row>
    <row r="31" spans="1:8">
      <c r="A31" s="35" t="s">
        <v>169</v>
      </c>
      <c r="B31" s="36" t="s">
        <v>35</v>
      </c>
      <c r="C31" s="7">
        <v>1072600</v>
      </c>
      <c r="D31" s="7">
        <v>708447.79</v>
      </c>
      <c r="E31" s="7">
        <f t="shared" si="7"/>
        <v>1781047.79</v>
      </c>
      <c r="F31" s="7">
        <v>1693832.28</v>
      </c>
      <c r="G31" s="7">
        <v>1528376.16</v>
      </c>
      <c r="H31" s="7">
        <f t="shared" si="3"/>
        <v>87215.510000000009</v>
      </c>
    </row>
    <row r="32" spans="1:8">
      <c r="A32" s="35" t="s">
        <v>170</v>
      </c>
      <c r="B32" s="36" t="s">
        <v>36</v>
      </c>
      <c r="C32" s="7">
        <v>902821</v>
      </c>
      <c r="D32" s="7">
        <v>546117.38</v>
      </c>
      <c r="E32" s="7">
        <f t="shared" si="7"/>
        <v>1448938.38</v>
      </c>
      <c r="F32" s="7">
        <v>1243317.3500000001</v>
      </c>
      <c r="G32" s="7">
        <v>1109264.3500000001</v>
      </c>
      <c r="H32" s="7">
        <f t="shared" si="3"/>
        <v>205621.0299999998</v>
      </c>
    </row>
    <row r="33" spans="1:8">
      <c r="A33" s="61" t="s">
        <v>37</v>
      </c>
      <c r="B33" s="62"/>
      <c r="C33" s="6">
        <f>SUM(C34:C42)</f>
        <v>9894000</v>
      </c>
      <c r="D33" s="6">
        <f t="shared" ref="D33:G33" si="8">SUM(D34:D42)</f>
        <v>8900410.6300000008</v>
      </c>
      <c r="E33" s="6">
        <f t="shared" si="8"/>
        <v>18794410.630000003</v>
      </c>
      <c r="F33" s="6">
        <f t="shared" si="8"/>
        <v>17935602.059999999</v>
      </c>
      <c r="G33" s="6">
        <f t="shared" si="8"/>
        <v>17855012.079999998</v>
      </c>
      <c r="H33" s="6">
        <f t="shared" si="3"/>
        <v>858808.57000000402</v>
      </c>
    </row>
    <row r="34" spans="1:8">
      <c r="A34" s="35" t="s">
        <v>171</v>
      </c>
      <c r="B34" s="36" t="s">
        <v>38</v>
      </c>
      <c r="C34" s="7">
        <v>5000000</v>
      </c>
      <c r="D34" s="7">
        <v>0</v>
      </c>
      <c r="E34" s="7">
        <f t="shared" ref="E34:E42" si="9">C34+D34</f>
        <v>5000000</v>
      </c>
      <c r="F34" s="7">
        <v>5000000</v>
      </c>
      <c r="G34" s="7">
        <v>5000000</v>
      </c>
      <c r="H34" s="7">
        <f t="shared" si="3"/>
        <v>0</v>
      </c>
    </row>
    <row r="35" spans="1:8">
      <c r="A35" s="35" t="s">
        <v>172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173</v>
      </c>
      <c r="B36" s="36" t="s">
        <v>40</v>
      </c>
      <c r="C36" s="7">
        <v>0</v>
      </c>
      <c r="D36" s="7">
        <v>380000</v>
      </c>
      <c r="E36" s="7">
        <f t="shared" si="9"/>
        <v>380000</v>
      </c>
      <c r="F36" s="7">
        <v>379926.15</v>
      </c>
      <c r="G36" s="7">
        <v>379926.15</v>
      </c>
      <c r="H36" s="7">
        <f t="shared" si="3"/>
        <v>73.849999999976717</v>
      </c>
    </row>
    <row r="37" spans="1:8">
      <c r="A37" s="35" t="s">
        <v>174</v>
      </c>
      <c r="B37" s="36" t="s">
        <v>41</v>
      </c>
      <c r="C37" s="7">
        <v>4589000</v>
      </c>
      <c r="D37" s="7">
        <v>8520410.6300000008</v>
      </c>
      <c r="E37" s="7">
        <f t="shared" si="9"/>
        <v>13109410.630000001</v>
      </c>
      <c r="F37" s="7">
        <v>12327280.369999999</v>
      </c>
      <c r="G37" s="7">
        <v>12246690.390000001</v>
      </c>
      <c r="H37" s="7">
        <f t="shared" si="3"/>
        <v>782130.26000000164</v>
      </c>
    </row>
    <row r="38" spans="1:8">
      <c r="A38" s="35" t="s">
        <v>175</v>
      </c>
      <c r="B38" s="36" t="s">
        <v>42</v>
      </c>
      <c r="C38" s="7">
        <v>305000</v>
      </c>
      <c r="D38" s="7">
        <v>0</v>
      </c>
      <c r="E38" s="7">
        <f t="shared" si="9"/>
        <v>305000</v>
      </c>
      <c r="F38" s="7">
        <v>228395.54</v>
      </c>
      <c r="G38" s="7">
        <v>228395.54</v>
      </c>
      <c r="H38" s="7">
        <f t="shared" si="3"/>
        <v>76604.459999999992</v>
      </c>
    </row>
    <row r="39" spans="1:8">
      <c r="A39" s="35" t="s">
        <v>176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177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61" t="s">
        <v>47</v>
      </c>
      <c r="B43" s="62"/>
      <c r="C43" s="6">
        <f>SUM(C44:C52)</f>
        <v>4866500</v>
      </c>
      <c r="D43" s="6">
        <f t="shared" ref="D43:G43" si="10">SUM(D44:D52)</f>
        <v>3326868.18</v>
      </c>
      <c r="E43" s="6">
        <f t="shared" si="10"/>
        <v>8193368.1799999997</v>
      </c>
      <c r="F43" s="6">
        <f t="shared" si="10"/>
        <v>1457192.42</v>
      </c>
      <c r="G43" s="6">
        <f t="shared" si="10"/>
        <v>1457192.42</v>
      </c>
      <c r="H43" s="6">
        <f t="shared" si="3"/>
        <v>6736175.7599999998</v>
      </c>
    </row>
    <row r="44" spans="1:8">
      <c r="A44" s="35" t="s">
        <v>178</v>
      </c>
      <c r="B44" s="36" t="s">
        <v>48</v>
      </c>
      <c r="C44" s="7">
        <v>0</v>
      </c>
      <c r="D44" s="7">
        <v>160300</v>
      </c>
      <c r="E44" s="7">
        <f t="shared" ref="E44:E52" si="11">C44+D44</f>
        <v>160300</v>
      </c>
      <c r="F44" s="7">
        <v>148879.46</v>
      </c>
      <c r="G44" s="7">
        <v>148879.46</v>
      </c>
      <c r="H44" s="7">
        <f t="shared" si="3"/>
        <v>11420.540000000008</v>
      </c>
    </row>
    <row r="45" spans="1:8">
      <c r="A45" s="35" t="s">
        <v>179</v>
      </c>
      <c r="B45" s="36" t="s">
        <v>49</v>
      </c>
      <c r="C45" s="7">
        <v>42500</v>
      </c>
      <c r="D45" s="7">
        <v>2500</v>
      </c>
      <c r="E45" s="7">
        <f t="shared" si="11"/>
        <v>45000</v>
      </c>
      <c r="F45" s="7">
        <v>23129</v>
      </c>
      <c r="G45" s="7">
        <v>23129</v>
      </c>
      <c r="H45" s="7">
        <f t="shared" si="3"/>
        <v>21871</v>
      </c>
    </row>
    <row r="46" spans="1:8">
      <c r="A46" s="35" t="s">
        <v>180</v>
      </c>
      <c r="B46" s="36" t="s">
        <v>50</v>
      </c>
      <c r="C46" s="7">
        <v>0</v>
      </c>
      <c r="D46" s="7">
        <v>15000</v>
      </c>
      <c r="E46" s="7">
        <f t="shared" si="11"/>
        <v>15000</v>
      </c>
      <c r="F46" s="7">
        <v>9918.89</v>
      </c>
      <c r="G46" s="7">
        <v>9918.89</v>
      </c>
      <c r="H46" s="7">
        <f t="shared" si="3"/>
        <v>5081.1100000000006</v>
      </c>
    </row>
    <row r="47" spans="1:8">
      <c r="A47" s="35" t="s">
        <v>181</v>
      </c>
      <c r="B47" s="36" t="s">
        <v>51</v>
      </c>
      <c r="C47" s="7">
        <v>0</v>
      </c>
      <c r="D47" s="7">
        <v>590000</v>
      </c>
      <c r="E47" s="7">
        <f t="shared" si="11"/>
        <v>590000</v>
      </c>
      <c r="F47" s="7">
        <v>403102.5</v>
      </c>
      <c r="G47" s="7">
        <v>403102.5</v>
      </c>
      <c r="H47" s="7">
        <f t="shared" si="3"/>
        <v>186897.5</v>
      </c>
    </row>
    <row r="48" spans="1:8">
      <c r="A48" s="35" t="s">
        <v>182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183</v>
      </c>
      <c r="B49" s="36" t="s">
        <v>53</v>
      </c>
      <c r="C49" s="7">
        <v>4000000</v>
      </c>
      <c r="D49" s="7">
        <v>2559068.1800000002</v>
      </c>
      <c r="E49" s="7">
        <f t="shared" si="11"/>
        <v>6559068.1799999997</v>
      </c>
      <c r="F49" s="7">
        <v>48162.57</v>
      </c>
      <c r="G49" s="7">
        <v>48162.57</v>
      </c>
      <c r="H49" s="7">
        <f t="shared" si="3"/>
        <v>6510905.6099999994</v>
      </c>
    </row>
    <row r="50" spans="1:8">
      <c r="A50" s="35" t="s">
        <v>184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185</v>
      </c>
      <c r="B51" s="36" t="s">
        <v>55</v>
      </c>
      <c r="C51" s="7">
        <v>824000</v>
      </c>
      <c r="D51" s="7">
        <v>0</v>
      </c>
      <c r="E51" s="7">
        <f t="shared" si="11"/>
        <v>824000</v>
      </c>
      <c r="F51" s="7">
        <v>824000</v>
      </c>
      <c r="G51" s="7">
        <v>824000</v>
      </c>
      <c r="H51" s="7">
        <f t="shared" si="3"/>
        <v>0</v>
      </c>
    </row>
    <row r="52" spans="1:8">
      <c r="A52" s="35" t="s">
        <v>186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61" t="s">
        <v>57</v>
      </c>
      <c r="B53" s="62"/>
      <c r="C53" s="6">
        <f>SUM(C54:C56)</f>
        <v>150000</v>
      </c>
      <c r="D53" s="6">
        <f t="shared" ref="D53:G53" si="12">SUM(D54:D56)</f>
        <v>5412958</v>
      </c>
      <c r="E53" s="6">
        <f t="shared" si="12"/>
        <v>5562958</v>
      </c>
      <c r="F53" s="6">
        <f t="shared" si="12"/>
        <v>475240</v>
      </c>
      <c r="G53" s="6">
        <f t="shared" si="12"/>
        <v>475240</v>
      </c>
      <c r="H53" s="6">
        <f t="shared" si="3"/>
        <v>5087718</v>
      </c>
    </row>
    <row r="54" spans="1:8">
      <c r="A54" s="35" t="s">
        <v>187</v>
      </c>
      <c r="B54" s="36" t="s">
        <v>58</v>
      </c>
      <c r="C54" s="7">
        <v>150000</v>
      </c>
      <c r="D54" s="7">
        <v>5412958</v>
      </c>
      <c r="E54" s="7">
        <f t="shared" ref="E54:E56" si="13">C54+D54</f>
        <v>5562958</v>
      </c>
      <c r="F54" s="7">
        <v>475240</v>
      </c>
      <c r="G54" s="7">
        <v>475240</v>
      </c>
      <c r="H54" s="7">
        <f t="shared" si="3"/>
        <v>5087718</v>
      </c>
    </row>
    <row r="55" spans="1:8">
      <c r="A55" s="35" t="s">
        <v>188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189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61" t="s">
        <v>61</v>
      </c>
      <c r="B57" s="62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35" t="s">
        <v>190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191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192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193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194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195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196</v>
      </c>
      <c r="B65" s="3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61" t="s">
        <v>70</v>
      </c>
      <c r="B66" s="62"/>
      <c r="C66" s="6">
        <f>SUM(C67:C69)</f>
        <v>0</v>
      </c>
      <c r="D66" s="6">
        <f t="shared" ref="D66:G66" si="16">SUM(D67:D69)</f>
        <v>2703383.46</v>
      </c>
      <c r="E66" s="6">
        <f t="shared" si="16"/>
        <v>2703383.46</v>
      </c>
      <c r="F66" s="6">
        <f t="shared" si="16"/>
        <v>2430300</v>
      </c>
      <c r="G66" s="6">
        <f t="shared" si="16"/>
        <v>2430300</v>
      </c>
      <c r="H66" s="6">
        <f t="shared" si="3"/>
        <v>273083.45999999996</v>
      </c>
    </row>
    <row r="67" spans="1:8">
      <c r="A67" s="35" t="s">
        <v>197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198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322</v>
      </c>
      <c r="B69" s="36" t="s">
        <v>73</v>
      </c>
      <c r="C69" s="7">
        <v>0</v>
      </c>
      <c r="D69" s="7">
        <v>2703383.46</v>
      </c>
      <c r="E69" s="7">
        <f t="shared" si="17"/>
        <v>2703383.46</v>
      </c>
      <c r="F69" s="7">
        <v>2430300</v>
      </c>
      <c r="G69" s="7">
        <v>2430300</v>
      </c>
      <c r="H69" s="7">
        <f t="shared" si="3"/>
        <v>273083.45999999996</v>
      </c>
    </row>
    <row r="70" spans="1:8">
      <c r="A70" s="61" t="s">
        <v>74</v>
      </c>
      <c r="B70" s="62"/>
      <c r="C70" s="6">
        <f>SUM(C71:C77)</f>
        <v>3855854</v>
      </c>
      <c r="D70" s="6">
        <f t="shared" ref="D70:G70" si="18">SUM(D71:D77)</f>
        <v>-145854</v>
      </c>
      <c r="E70" s="6">
        <f t="shared" si="18"/>
        <v>3710000</v>
      </c>
      <c r="F70" s="6">
        <f t="shared" si="18"/>
        <v>3706364.84</v>
      </c>
      <c r="G70" s="6">
        <f t="shared" si="18"/>
        <v>3706364.84</v>
      </c>
      <c r="H70" s="6">
        <f t="shared" si="3"/>
        <v>3635.160000000149</v>
      </c>
    </row>
    <row r="71" spans="1:8">
      <c r="A71" s="35" t="s">
        <v>199</v>
      </c>
      <c r="B71" s="36" t="s">
        <v>75</v>
      </c>
      <c r="C71" s="7">
        <v>3600000</v>
      </c>
      <c r="D71" s="7">
        <v>0</v>
      </c>
      <c r="E71" s="7">
        <f t="shared" ref="E71:E77" si="19">C71+D71</f>
        <v>3600000</v>
      </c>
      <c r="F71" s="7">
        <v>3600000</v>
      </c>
      <c r="G71" s="7">
        <v>3600000</v>
      </c>
      <c r="H71" s="7">
        <f t="shared" ref="H71:H77" si="20">E71-F71</f>
        <v>0</v>
      </c>
    </row>
    <row r="72" spans="1:8">
      <c r="A72" s="35" t="s">
        <v>200</v>
      </c>
      <c r="B72" s="36" t="s">
        <v>76</v>
      </c>
      <c r="C72" s="7">
        <v>255854</v>
      </c>
      <c r="D72" s="7">
        <v>-145854</v>
      </c>
      <c r="E72" s="7">
        <f t="shared" si="19"/>
        <v>110000</v>
      </c>
      <c r="F72" s="7">
        <v>106364.84</v>
      </c>
      <c r="G72" s="7">
        <v>106364.84</v>
      </c>
      <c r="H72" s="7">
        <f t="shared" si="20"/>
        <v>3635.1600000000035</v>
      </c>
    </row>
    <row r="73" spans="1:8">
      <c r="A73" s="35" t="s">
        <v>201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202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203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204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205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63" t="s">
        <v>82</v>
      </c>
      <c r="B79" s="64"/>
      <c r="C79" s="8">
        <f>C80+C88+C98+C108+C118+C128+C132+C141+C145</f>
        <v>57806273</v>
      </c>
      <c r="D79" s="8">
        <f t="shared" ref="D79:H79" si="21">D80+D88+D98+D108+D118+D128+D132+D141+D145</f>
        <v>79836847.629999995</v>
      </c>
      <c r="E79" s="8">
        <f t="shared" si="21"/>
        <v>137643120.63</v>
      </c>
      <c r="F79" s="8">
        <f t="shared" si="21"/>
        <v>91801290.75</v>
      </c>
      <c r="G79" s="8">
        <f t="shared" si="21"/>
        <v>89752500.230000004</v>
      </c>
      <c r="H79" s="8">
        <f t="shared" si="21"/>
        <v>45841829.879999988</v>
      </c>
    </row>
    <row r="80" spans="1:8">
      <c r="A80" s="65" t="s">
        <v>9</v>
      </c>
      <c r="B80" s="66"/>
      <c r="C80" s="8">
        <f>SUM(C81:C87)</f>
        <v>3270194</v>
      </c>
      <c r="D80" s="8">
        <f t="shared" ref="D80:H80" si="22">SUM(D81:D87)</f>
        <v>1218779.2300000002</v>
      </c>
      <c r="E80" s="8">
        <f t="shared" si="22"/>
        <v>4488973.2300000004</v>
      </c>
      <c r="F80" s="8">
        <f t="shared" si="22"/>
        <v>2689879.11</v>
      </c>
      <c r="G80" s="8">
        <f t="shared" si="22"/>
        <v>2495604.3199999998</v>
      </c>
      <c r="H80" s="8">
        <f t="shared" si="22"/>
        <v>1799094.1199999999</v>
      </c>
    </row>
    <row r="81" spans="1:8">
      <c r="A81" s="35" t="s">
        <v>206</v>
      </c>
      <c r="B81" s="40" t="s">
        <v>10</v>
      </c>
      <c r="C81" s="9">
        <v>0</v>
      </c>
      <c r="D81" s="9">
        <v>1101260.29</v>
      </c>
      <c r="E81" s="7">
        <f t="shared" ref="E81:E87" si="23">C81+D81</f>
        <v>1101260.29</v>
      </c>
      <c r="F81" s="9">
        <v>0</v>
      </c>
      <c r="G81" s="9">
        <v>0</v>
      </c>
      <c r="H81" s="9">
        <f t="shared" ref="H81:H144" si="24">E81-F81</f>
        <v>1101260.29</v>
      </c>
    </row>
    <row r="82" spans="1:8">
      <c r="A82" s="35" t="s">
        <v>207</v>
      </c>
      <c r="B82" s="40" t="s">
        <v>11</v>
      </c>
      <c r="C82" s="9">
        <v>0</v>
      </c>
      <c r="D82" s="9">
        <v>332305.87</v>
      </c>
      <c r="E82" s="7">
        <f t="shared" si="23"/>
        <v>332305.87</v>
      </c>
      <c r="F82" s="9">
        <v>251530.21</v>
      </c>
      <c r="G82" s="9">
        <v>251530.21</v>
      </c>
      <c r="H82" s="9">
        <f t="shared" si="24"/>
        <v>80775.66</v>
      </c>
    </row>
    <row r="83" spans="1:8">
      <c r="A83" s="35" t="s">
        <v>208</v>
      </c>
      <c r="B83" s="4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35" t="s">
        <v>209</v>
      </c>
      <c r="B84" s="40" t="s">
        <v>13</v>
      </c>
      <c r="C84" s="9">
        <v>3270194</v>
      </c>
      <c r="D84" s="9">
        <v>-214786.93</v>
      </c>
      <c r="E84" s="7">
        <f t="shared" si="23"/>
        <v>3055407.07</v>
      </c>
      <c r="F84" s="9">
        <v>2438348.9</v>
      </c>
      <c r="G84" s="9">
        <v>2244074.11</v>
      </c>
      <c r="H84" s="9">
        <f t="shared" si="24"/>
        <v>617058.16999999993</v>
      </c>
    </row>
    <row r="85" spans="1:8">
      <c r="A85" s="35" t="s">
        <v>210</v>
      </c>
      <c r="B85" s="4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35" t="s">
        <v>211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212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65" t="s">
        <v>17</v>
      </c>
      <c r="B88" s="66"/>
      <c r="C88" s="8">
        <f>SUM(C89:C97)</f>
        <v>3573982.51</v>
      </c>
      <c r="D88" s="8">
        <f t="shared" ref="D88:G88" si="25">SUM(D89:D97)</f>
        <v>30504.739999999994</v>
      </c>
      <c r="E88" s="8">
        <f t="shared" si="25"/>
        <v>3604487.25</v>
      </c>
      <c r="F88" s="8">
        <f t="shared" si="25"/>
        <v>3479845.54</v>
      </c>
      <c r="G88" s="8">
        <f t="shared" si="25"/>
        <v>3453702.41</v>
      </c>
      <c r="H88" s="8">
        <f t="shared" si="24"/>
        <v>124641.70999999996</v>
      </c>
    </row>
    <row r="89" spans="1:8">
      <c r="A89" s="35" t="s">
        <v>213</v>
      </c>
      <c r="B89" s="40" t="s">
        <v>18</v>
      </c>
      <c r="C89" s="9">
        <v>31000</v>
      </c>
      <c r="D89" s="9">
        <v>-1567.47</v>
      </c>
      <c r="E89" s="7">
        <f t="shared" ref="E89:E97" si="26">C89+D89</f>
        <v>29432.53</v>
      </c>
      <c r="F89" s="9">
        <v>11590.8</v>
      </c>
      <c r="G89" s="9">
        <v>11590.8</v>
      </c>
      <c r="H89" s="9">
        <f t="shared" si="24"/>
        <v>17841.73</v>
      </c>
    </row>
    <row r="90" spans="1:8">
      <c r="A90" s="35" t="s">
        <v>214</v>
      </c>
      <c r="B90" s="4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35" t="s">
        <v>215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216</v>
      </c>
      <c r="B92" s="40" t="s">
        <v>21</v>
      </c>
      <c r="C92" s="9">
        <v>572000</v>
      </c>
      <c r="D92" s="9">
        <v>-120323.63</v>
      </c>
      <c r="E92" s="7">
        <f t="shared" si="26"/>
        <v>451676.37</v>
      </c>
      <c r="F92" s="9">
        <v>438100.09</v>
      </c>
      <c r="G92" s="9">
        <v>438100.09</v>
      </c>
      <c r="H92" s="9">
        <f t="shared" si="24"/>
        <v>13576.27999999997</v>
      </c>
    </row>
    <row r="93" spans="1:8">
      <c r="A93" s="35" t="s">
        <v>217</v>
      </c>
      <c r="B93" s="40" t="s">
        <v>22</v>
      </c>
      <c r="C93" s="9">
        <v>10000</v>
      </c>
      <c r="D93" s="9">
        <v>0</v>
      </c>
      <c r="E93" s="7">
        <f t="shared" si="26"/>
        <v>10000</v>
      </c>
      <c r="F93" s="9">
        <v>9675</v>
      </c>
      <c r="G93" s="9">
        <v>9675</v>
      </c>
      <c r="H93" s="9">
        <f t="shared" si="24"/>
        <v>325</v>
      </c>
    </row>
    <row r="94" spans="1:8">
      <c r="A94" s="35" t="s">
        <v>218</v>
      </c>
      <c r="B94" s="40" t="s">
        <v>23</v>
      </c>
      <c r="C94" s="9">
        <v>2705982.51</v>
      </c>
      <c r="D94" s="9">
        <v>-42821.32</v>
      </c>
      <c r="E94" s="7">
        <f t="shared" si="26"/>
        <v>2663161.19</v>
      </c>
      <c r="F94" s="9">
        <v>2585701.2400000002</v>
      </c>
      <c r="G94" s="9">
        <v>2566821.52</v>
      </c>
      <c r="H94" s="9">
        <f t="shared" si="24"/>
        <v>77459.949999999721</v>
      </c>
    </row>
    <row r="95" spans="1:8">
      <c r="A95" s="35" t="s">
        <v>219</v>
      </c>
      <c r="B95" s="40" t="s">
        <v>24</v>
      </c>
      <c r="C95" s="9">
        <v>235000</v>
      </c>
      <c r="D95" s="9">
        <v>194605.6</v>
      </c>
      <c r="E95" s="7">
        <f t="shared" si="26"/>
        <v>429605.6</v>
      </c>
      <c r="F95" s="9">
        <v>429581.61</v>
      </c>
      <c r="G95" s="9">
        <v>427515</v>
      </c>
      <c r="H95" s="9">
        <f t="shared" si="24"/>
        <v>23.989999999990687</v>
      </c>
    </row>
    <row r="96" spans="1:8">
      <c r="A96" s="35" t="s">
        <v>220</v>
      </c>
      <c r="B96" s="4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35" t="s">
        <v>221</v>
      </c>
      <c r="B97" s="40" t="s">
        <v>26</v>
      </c>
      <c r="C97" s="9">
        <v>20000</v>
      </c>
      <c r="D97" s="9">
        <v>611.55999999999995</v>
      </c>
      <c r="E97" s="7">
        <f t="shared" si="26"/>
        <v>20611.560000000001</v>
      </c>
      <c r="F97" s="9">
        <v>5196.8</v>
      </c>
      <c r="G97" s="9">
        <v>0</v>
      </c>
      <c r="H97" s="9">
        <f t="shared" si="24"/>
        <v>15414.760000000002</v>
      </c>
    </row>
    <row r="98" spans="1:8">
      <c r="A98" s="65" t="s">
        <v>27</v>
      </c>
      <c r="B98" s="66"/>
      <c r="C98" s="8">
        <f>SUM(C99:C107)</f>
        <v>13788789.49</v>
      </c>
      <c r="D98" s="8">
        <f t="shared" ref="D98:G98" si="27">SUM(D99:D107)</f>
        <v>5198439.8899999997</v>
      </c>
      <c r="E98" s="8">
        <f t="shared" si="27"/>
        <v>18987229.379999999</v>
      </c>
      <c r="F98" s="8">
        <f t="shared" si="27"/>
        <v>16614224.17</v>
      </c>
      <c r="G98" s="8">
        <f t="shared" si="27"/>
        <v>16543487.75</v>
      </c>
      <c r="H98" s="8">
        <f t="shared" si="24"/>
        <v>2373005.209999999</v>
      </c>
    </row>
    <row r="99" spans="1:8">
      <c r="A99" s="35" t="s">
        <v>222</v>
      </c>
      <c r="B99" s="40" t="s">
        <v>28</v>
      </c>
      <c r="C99" s="9">
        <v>11049249</v>
      </c>
      <c r="D99" s="9">
        <v>152403.06</v>
      </c>
      <c r="E99" s="7">
        <f t="shared" ref="E99:E107" si="28">C99+D99</f>
        <v>11201652.060000001</v>
      </c>
      <c r="F99" s="9">
        <v>10492658.220000001</v>
      </c>
      <c r="G99" s="9">
        <v>10492658.220000001</v>
      </c>
      <c r="H99" s="9">
        <f t="shared" si="24"/>
        <v>708993.83999999985</v>
      </c>
    </row>
    <row r="100" spans="1:8">
      <c r="A100" s="35" t="s">
        <v>223</v>
      </c>
      <c r="B100" s="40" t="s">
        <v>29</v>
      </c>
      <c r="C100" s="9">
        <v>332000</v>
      </c>
      <c r="D100" s="9">
        <v>74240</v>
      </c>
      <c r="E100" s="7">
        <f t="shared" si="28"/>
        <v>406240</v>
      </c>
      <c r="F100" s="9">
        <v>388621.08</v>
      </c>
      <c r="G100" s="9">
        <v>388621.08</v>
      </c>
      <c r="H100" s="9">
        <f t="shared" si="24"/>
        <v>17618.919999999984</v>
      </c>
    </row>
    <row r="101" spans="1:8">
      <c r="A101" s="35" t="s">
        <v>224</v>
      </c>
      <c r="B101" s="40" t="s">
        <v>30</v>
      </c>
      <c r="C101" s="9">
        <v>750000</v>
      </c>
      <c r="D101" s="9">
        <v>1348242.77</v>
      </c>
      <c r="E101" s="7">
        <f t="shared" si="28"/>
        <v>2098242.77</v>
      </c>
      <c r="F101" s="9">
        <v>1099731.8899999999</v>
      </c>
      <c r="G101" s="9">
        <v>1099731.8899999999</v>
      </c>
      <c r="H101" s="9">
        <f t="shared" si="24"/>
        <v>998510.88000000012</v>
      </c>
    </row>
    <row r="102" spans="1:8">
      <c r="A102" s="35" t="s">
        <v>225</v>
      </c>
      <c r="B102" s="40" t="s">
        <v>31</v>
      </c>
      <c r="C102" s="9">
        <v>236300</v>
      </c>
      <c r="D102" s="9">
        <v>84811.1</v>
      </c>
      <c r="E102" s="7">
        <f t="shared" si="28"/>
        <v>321111.09999999998</v>
      </c>
      <c r="F102" s="9">
        <v>321111.09999999998</v>
      </c>
      <c r="G102" s="9">
        <v>321111.09999999998</v>
      </c>
      <c r="H102" s="9">
        <f t="shared" si="24"/>
        <v>0</v>
      </c>
    </row>
    <row r="103" spans="1:8">
      <c r="A103" s="35" t="s">
        <v>226</v>
      </c>
      <c r="B103" s="40" t="s">
        <v>32</v>
      </c>
      <c r="C103" s="9">
        <v>1421240.49</v>
      </c>
      <c r="D103" s="9">
        <v>3439366.92</v>
      </c>
      <c r="E103" s="7">
        <f t="shared" si="28"/>
        <v>4860607.41</v>
      </c>
      <c r="F103" s="9">
        <v>4212726.34</v>
      </c>
      <c r="G103" s="9">
        <v>4141989.92</v>
      </c>
      <c r="H103" s="9">
        <f t="shared" si="24"/>
        <v>647881.0700000003</v>
      </c>
    </row>
    <row r="104" spans="1:8">
      <c r="A104" s="35" t="s">
        <v>227</v>
      </c>
      <c r="B104" s="4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35" t="s">
        <v>228</v>
      </c>
      <c r="B105" s="40" t="s">
        <v>34</v>
      </c>
      <c r="C105" s="9">
        <v>0</v>
      </c>
      <c r="D105" s="9">
        <v>0</v>
      </c>
      <c r="E105" s="7">
        <f t="shared" si="28"/>
        <v>0</v>
      </c>
      <c r="F105" s="9">
        <v>0</v>
      </c>
      <c r="G105" s="9">
        <v>0</v>
      </c>
      <c r="H105" s="9">
        <f t="shared" si="24"/>
        <v>0</v>
      </c>
    </row>
    <row r="106" spans="1:8">
      <c r="A106" s="35" t="s">
        <v>229</v>
      </c>
      <c r="B106" s="40" t="s">
        <v>35</v>
      </c>
      <c r="C106" s="9">
        <v>0</v>
      </c>
      <c r="D106" s="9">
        <v>99376.04</v>
      </c>
      <c r="E106" s="7">
        <f t="shared" si="28"/>
        <v>99376.04</v>
      </c>
      <c r="F106" s="9">
        <v>99375.54</v>
      </c>
      <c r="G106" s="9">
        <v>99375.54</v>
      </c>
      <c r="H106" s="9">
        <f t="shared" si="24"/>
        <v>0.5</v>
      </c>
    </row>
    <row r="107" spans="1:8">
      <c r="A107" s="35" t="s">
        <v>230</v>
      </c>
      <c r="B107" s="4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65" t="s">
        <v>37</v>
      </c>
      <c r="B108" s="66"/>
      <c r="C108" s="8">
        <f>SUM(C109:C117)</f>
        <v>0</v>
      </c>
      <c r="D108" s="8">
        <f t="shared" ref="D108:G108" si="29">SUM(D109:D117)</f>
        <v>25004778.879999999</v>
      </c>
      <c r="E108" s="8">
        <f t="shared" si="29"/>
        <v>25004778.879999999</v>
      </c>
      <c r="F108" s="8">
        <f t="shared" si="29"/>
        <v>14929950.390000001</v>
      </c>
      <c r="G108" s="8">
        <f t="shared" si="29"/>
        <v>13686007.43</v>
      </c>
      <c r="H108" s="8">
        <f t="shared" si="24"/>
        <v>10074828.489999998</v>
      </c>
    </row>
    <row r="109" spans="1:8">
      <c r="A109" s="35" t="s">
        <v>231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232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233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234</v>
      </c>
      <c r="B112" s="40" t="s">
        <v>41</v>
      </c>
      <c r="C112" s="9">
        <v>0</v>
      </c>
      <c r="D112" s="9">
        <v>25004778.879999999</v>
      </c>
      <c r="E112" s="7">
        <f t="shared" si="30"/>
        <v>25004778.879999999</v>
      </c>
      <c r="F112" s="9">
        <v>14929950.390000001</v>
      </c>
      <c r="G112" s="9">
        <v>13686007.43</v>
      </c>
      <c r="H112" s="9">
        <f t="shared" si="24"/>
        <v>10074828.489999998</v>
      </c>
    </row>
    <row r="113" spans="1:8">
      <c r="A113" s="35" t="s">
        <v>235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236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237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65" t="s">
        <v>47</v>
      </c>
      <c r="B118" s="66"/>
      <c r="C118" s="8">
        <f>SUM(C119:C127)</f>
        <v>0</v>
      </c>
      <c r="D118" s="8">
        <f t="shared" ref="D118:G118" si="31">SUM(D119:D127)</f>
        <v>5587588.0499999998</v>
      </c>
      <c r="E118" s="8">
        <f t="shared" si="31"/>
        <v>5587588.0499999998</v>
      </c>
      <c r="F118" s="8">
        <f t="shared" si="31"/>
        <v>4345871.6800000006</v>
      </c>
      <c r="G118" s="8">
        <f t="shared" si="31"/>
        <v>4345871.6800000006</v>
      </c>
      <c r="H118" s="8">
        <f t="shared" si="24"/>
        <v>1241716.3699999992</v>
      </c>
    </row>
    <row r="119" spans="1:8">
      <c r="A119" s="35" t="s">
        <v>238</v>
      </c>
      <c r="B119" s="40" t="s">
        <v>48</v>
      </c>
      <c r="C119" s="9">
        <v>0</v>
      </c>
      <c r="D119" s="9">
        <v>1224028.68</v>
      </c>
      <c r="E119" s="7">
        <f t="shared" ref="E119:E127" si="32">C119+D119</f>
        <v>1224028.68</v>
      </c>
      <c r="F119" s="9">
        <v>912135.72</v>
      </c>
      <c r="G119" s="9">
        <v>912135.72</v>
      </c>
      <c r="H119" s="9">
        <f t="shared" si="24"/>
        <v>311892.95999999996</v>
      </c>
    </row>
    <row r="120" spans="1:8">
      <c r="A120" s="35" t="s">
        <v>239</v>
      </c>
      <c r="B120" s="40" t="s">
        <v>49</v>
      </c>
      <c r="C120" s="9">
        <v>0</v>
      </c>
      <c r="D120" s="9">
        <v>427391</v>
      </c>
      <c r="E120" s="7">
        <f t="shared" si="32"/>
        <v>427391</v>
      </c>
      <c r="F120" s="9">
        <v>420735.98</v>
      </c>
      <c r="G120" s="9">
        <v>420735.98</v>
      </c>
      <c r="H120" s="9">
        <f t="shared" si="24"/>
        <v>6655.0200000000186</v>
      </c>
    </row>
    <row r="121" spans="1:8">
      <c r="A121" s="35" t="s">
        <v>240</v>
      </c>
      <c r="B121" s="40" t="s">
        <v>50</v>
      </c>
      <c r="C121" s="9">
        <v>0</v>
      </c>
      <c r="D121" s="9">
        <v>200000</v>
      </c>
      <c r="E121" s="7">
        <f t="shared" si="32"/>
        <v>200000</v>
      </c>
      <c r="F121" s="9">
        <v>0</v>
      </c>
      <c r="G121" s="9">
        <v>0</v>
      </c>
      <c r="H121" s="9">
        <f t="shared" si="24"/>
        <v>200000</v>
      </c>
    </row>
    <row r="122" spans="1:8">
      <c r="A122" s="35" t="s">
        <v>241</v>
      </c>
      <c r="B122" s="40" t="s">
        <v>51</v>
      </c>
      <c r="C122" s="9">
        <v>0</v>
      </c>
      <c r="D122" s="9">
        <v>3000000</v>
      </c>
      <c r="E122" s="7">
        <f t="shared" si="32"/>
        <v>3000000</v>
      </c>
      <c r="F122" s="9">
        <v>3000000</v>
      </c>
      <c r="G122" s="9">
        <v>3000000</v>
      </c>
      <c r="H122" s="9">
        <f t="shared" si="24"/>
        <v>0</v>
      </c>
    </row>
    <row r="123" spans="1:8">
      <c r="A123" s="35" t="s">
        <v>242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243</v>
      </c>
      <c r="B124" s="40" t="s">
        <v>53</v>
      </c>
      <c r="C124" s="9">
        <v>0</v>
      </c>
      <c r="D124" s="9">
        <v>736168.37</v>
      </c>
      <c r="E124" s="7">
        <f t="shared" si="32"/>
        <v>736168.37</v>
      </c>
      <c r="F124" s="9">
        <v>12999.98</v>
      </c>
      <c r="G124" s="9">
        <v>12999.98</v>
      </c>
      <c r="H124" s="9">
        <f t="shared" si="24"/>
        <v>723168.39</v>
      </c>
    </row>
    <row r="125" spans="1:8">
      <c r="A125" s="35" t="s">
        <v>244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245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246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65" t="s">
        <v>57</v>
      </c>
      <c r="B128" s="66"/>
      <c r="C128" s="8">
        <f>SUM(C129:C131)</f>
        <v>37173307</v>
      </c>
      <c r="D128" s="8">
        <f t="shared" ref="D128:G128" si="33">SUM(D129:D131)</f>
        <v>37831844.43</v>
      </c>
      <c r="E128" s="8">
        <f t="shared" si="33"/>
        <v>75005151.429999992</v>
      </c>
      <c r="F128" s="8">
        <f t="shared" si="33"/>
        <v>48507243.810000002</v>
      </c>
      <c r="G128" s="8">
        <f t="shared" si="33"/>
        <v>47993550.590000004</v>
      </c>
      <c r="H128" s="8">
        <f t="shared" si="24"/>
        <v>26497907.61999999</v>
      </c>
    </row>
    <row r="129" spans="1:8">
      <c r="A129" s="35" t="s">
        <v>247</v>
      </c>
      <c r="B129" s="40" t="s">
        <v>58</v>
      </c>
      <c r="C129" s="9">
        <v>37173307</v>
      </c>
      <c r="D129" s="9">
        <v>37068497.600000001</v>
      </c>
      <c r="E129" s="7">
        <f t="shared" ref="E129:E131" si="34">C129+D129</f>
        <v>74241804.599999994</v>
      </c>
      <c r="F129" s="9">
        <v>47751392.969999999</v>
      </c>
      <c r="G129" s="9">
        <v>47237699.75</v>
      </c>
      <c r="H129" s="9">
        <f t="shared" si="24"/>
        <v>26490411.629999995</v>
      </c>
    </row>
    <row r="130" spans="1:8">
      <c r="A130" s="35" t="s">
        <v>248</v>
      </c>
      <c r="B130" s="40" t="s">
        <v>59</v>
      </c>
      <c r="C130" s="9">
        <v>0</v>
      </c>
      <c r="D130" s="9">
        <v>763346.83</v>
      </c>
      <c r="E130" s="7">
        <f t="shared" si="34"/>
        <v>763346.83</v>
      </c>
      <c r="F130" s="9">
        <v>755850.84</v>
      </c>
      <c r="G130" s="9">
        <v>755850.84</v>
      </c>
      <c r="H130" s="9">
        <f t="shared" si="24"/>
        <v>7495.9899999999907</v>
      </c>
    </row>
    <row r="131" spans="1:8">
      <c r="A131" s="35" t="s">
        <v>249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65" t="s">
        <v>61</v>
      </c>
      <c r="B132" s="66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250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251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252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253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254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255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256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65" t="s">
        <v>70</v>
      </c>
      <c r="B141" s="66"/>
      <c r="C141" s="8">
        <f>SUM(C142:C144)</f>
        <v>0</v>
      </c>
      <c r="D141" s="8">
        <f t="shared" ref="D141:G141" si="37">SUM(D142:D144)</f>
        <v>4964912.41</v>
      </c>
      <c r="E141" s="8">
        <f t="shared" si="37"/>
        <v>4964912.41</v>
      </c>
      <c r="F141" s="8">
        <f t="shared" si="37"/>
        <v>1234276.05</v>
      </c>
      <c r="G141" s="8">
        <f t="shared" si="37"/>
        <v>1234276.05</v>
      </c>
      <c r="H141" s="8">
        <f t="shared" si="24"/>
        <v>3730636.3600000003</v>
      </c>
    </row>
    <row r="142" spans="1:8">
      <c r="A142" s="35" t="s">
        <v>257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258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323</v>
      </c>
      <c r="B144" s="40" t="s">
        <v>73</v>
      </c>
      <c r="C144" s="9">
        <v>0</v>
      </c>
      <c r="D144" s="9">
        <v>4964912.41</v>
      </c>
      <c r="E144" s="7">
        <f t="shared" si="38"/>
        <v>4964912.41</v>
      </c>
      <c r="F144" s="9">
        <v>1234276.05</v>
      </c>
      <c r="G144" s="9">
        <v>1234276.05</v>
      </c>
      <c r="H144" s="9">
        <f t="shared" si="24"/>
        <v>3730636.3600000003</v>
      </c>
    </row>
    <row r="145" spans="1:8">
      <c r="A145" s="65" t="s">
        <v>74</v>
      </c>
      <c r="B145" s="66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259</v>
      </c>
      <c r="B146" s="40" t="s">
        <v>75</v>
      </c>
      <c r="C146" s="9">
        <v>0</v>
      </c>
      <c r="D146" s="9">
        <v>0</v>
      </c>
      <c r="E146" s="7">
        <f t="shared" ref="E146:E152" si="41">C146+D146</f>
        <v>0</v>
      </c>
      <c r="F146" s="9">
        <v>0</v>
      </c>
      <c r="G146" s="9">
        <v>0</v>
      </c>
      <c r="H146" s="9">
        <f t="shared" si="40"/>
        <v>0</v>
      </c>
    </row>
    <row r="147" spans="1:8">
      <c r="A147" s="35" t="s">
        <v>260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261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262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263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264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265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67" t="s">
        <v>83</v>
      </c>
      <c r="B154" s="68"/>
      <c r="C154" s="8">
        <f>C4+C79</f>
        <v>133371626</v>
      </c>
      <c r="D154" s="8">
        <f t="shared" ref="D154:H154" si="42">D4+D79</f>
        <v>103870339.72</v>
      </c>
      <c r="E154" s="8">
        <f t="shared" si="42"/>
        <v>237241965.71999997</v>
      </c>
      <c r="F154" s="8">
        <f t="shared" si="42"/>
        <v>173657023.06999999</v>
      </c>
      <c r="G154" s="8">
        <f t="shared" si="42"/>
        <v>170716087.32000002</v>
      </c>
      <c r="H154" s="8">
        <f t="shared" si="42"/>
        <v>63584942.649999991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  <row r="159" spans="1:8" ht="15">
      <c r="B159" s="83" t="s">
        <v>328</v>
      </c>
      <c r="C159" s="11"/>
      <c r="D159" s="11"/>
      <c r="E159" s="83" t="s">
        <v>329</v>
      </c>
    </row>
    <row r="160" spans="1:8" ht="15">
      <c r="B160" s="83" t="s">
        <v>330</v>
      </c>
      <c r="C160" s="11"/>
      <c r="D160" s="11"/>
      <c r="E160" s="83" t="s">
        <v>331</v>
      </c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scale="5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A32" sqref="A32:D33"/>
    </sheetView>
  </sheetViews>
  <sheetFormatPr baseColWidth="10" defaultRowHeight="11.25"/>
  <cols>
    <col min="1" max="1" width="45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325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2.5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75565353</v>
      </c>
      <c r="C5" s="8">
        <f t="shared" ref="C5:G5" si="0">SUM(C6:C13)</f>
        <v>24421812.09</v>
      </c>
      <c r="D5" s="8">
        <f t="shared" si="0"/>
        <v>99987165.090000004</v>
      </c>
      <c r="E5" s="8">
        <f t="shared" si="0"/>
        <v>82244052.319999993</v>
      </c>
      <c r="F5" s="8">
        <f t="shared" si="0"/>
        <v>81351907.090000004</v>
      </c>
      <c r="G5" s="8">
        <f t="shared" si="0"/>
        <v>17743112.770000007</v>
      </c>
    </row>
    <row r="6" spans="1:7">
      <c r="A6" s="18">
        <v>3111</v>
      </c>
      <c r="B6" s="9">
        <v>75565353</v>
      </c>
      <c r="C6" s="9">
        <v>0</v>
      </c>
      <c r="D6" s="9">
        <f>B6+C6</f>
        <v>75565353</v>
      </c>
      <c r="E6" s="9">
        <v>82244052.319999993</v>
      </c>
      <c r="F6" s="9">
        <v>81351907.090000004</v>
      </c>
      <c r="G6" s="9">
        <f>D6-E6</f>
        <v>-6678699.3199999928</v>
      </c>
    </row>
    <row r="7" spans="1:7">
      <c r="A7" s="18">
        <v>3111</v>
      </c>
      <c r="B7" s="9">
        <v>0</v>
      </c>
      <c r="C7" s="9">
        <v>24421812.09</v>
      </c>
      <c r="D7" s="9">
        <f t="shared" ref="D7:D13" si="1">B7+C7</f>
        <v>24421812.09</v>
      </c>
      <c r="E7" s="9">
        <v>0</v>
      </c>
      <c r="F7" s="9">
        <v>0</v>
      </c>
      <c r="G7" s="9">
        <f t="shared" ref="G7:G13" si="2">D7-E7</f>
        <v>24421812.09</v>
      </c>
    </row>
    <row r="8" spans="1:7">
      <c r="A8" s="18" t="s">
        <v>90</v>
      </c>
      <c r="B8" s="9"/>
      <c r="C8" s="9"/>
      <c r="D8" s="9">
        <f t="shared" si="1"/>
        <v>0</v>
      </c>
      <c r="E8" s="9"/>
      <c r="F8" s="9"/>
      <c r="G8" s="9">
        <f t="shared" si="2"/>
        <v>0</v>
      </c>
    </row>
    <row r="9" spans="1:7">
      <c r="A9" s="18" t="s">
        <v>91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92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93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94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95</v>
      </c>
      <c r="B15" s="9"/>
      <c r="C15" s="9"/>
      <c r="D15" s="9"/>
      <c r="E15" s="9"/>
      <c r="F15" s="9"/>
      <c r="G15" s="9"/>
    </row>
    <row r="16" spans="1:7">
      <c r="A16" s="19" t="s">
        <v>96</v>
      </c>
      <c r="B16" s="8">
        <f>SUM(B17:B24)</f>
        <v>57806273</v>
      </c>
      <c r="C16" s="8">
        <f t="shared" ref="C16:G16" si="3">SUM(C17:C24)</f>
        <v>79836847.629999995</v>
      </c>
      <c r="D16" s="8">
        <f t="shared" si="3"/>
        <v>137643120.63</v>
      </c>
      <c r="E16" s="8">
        <f t="shared" si="3"/>
        <v>91801290.75</v>
      </c>
      <c r="F16" s="8">
        <f t="shared" si="3"/>
        <v>235961.69</v>
      </c>
      <c r="G16" s="8">
        <f t="shared" si="3"/>
        <v>45841829.879999995</v>
      </c>
    </row>
    <row r="17" spans="1:7">
      <c r="A17" s="18">
        <v>3111</v>
      </c>
      <c r="B17" s="9">
        <v>57806273</v>
      </c>
      <c r="C17" s="9">
        <v>79836847.629999995</v>
      </c>
      <c r="D17" s="9">
        <f>B17+C17</f>
        <v>137643120.63</v>
      </c>
      <c r="E17" s="9">
        <v>91801290.75</v>
      </c>
      <c r="F17" s="9">
        <v>235961.69</v>
      </c>
      <c r="G17" s="9">
        <f t="shared" ref="G17:G24" si="4">D17-E17</f>
        <v>45841829.879999995</v>
      </c>
    </row>
    <row r="18" spans="1:7">
      <c r="A18" s="18">
        <v>2510</v>
      </c>
      <c r="B18" s="9">
        <v>0</v>
      </c>
      <c r="C18" s="9">
        <v>0</v>
      </c>
      <c r="D18" s="9">
        <f t="shared" ref="D18:D24" si="5">B18+C18</f>
        <v>0</v>
      </c>
      <c r="E18" s="9">
        <v>0</v>
      </c>
      <c r="F18" s="9">
        <v>0</v>
      </c>
      <c r="G18" s="9">
        <f t="shared" si="4"/>
        <v>0</v>
      </c>
    </row>
    <row r="19" spans="1:7">
      <c r="A19" s="18" t="s">
        <v>90</v>
      </c>
      <c r="B19" s="9"/>
      <c r="C19" s="9"/>
      <c r="D19" s="9">
        <f t="shared" si="5"/>
        <v>0</v>
      </c>
      <c r="E19" s="9"/>
      <c r="F19" s="9"/>
      <c r="G19" s="9">
        <f t="shared" si="4"/>
        <v>0</v>
      </c>
    </row>
    <row r="20" spans="1:7">
      <c r="A20" s="18" t="s">
        <v>91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92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93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94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133371626</v>
      </c>
      <c r="C26" s="8">
        <f t="shared" ref="C26:G26" si="6">C5+C16</f>
        <v>104258659.72</v>
      </c>
      <c r="D26" s="8">
        <f t="shared" si="6"/>
        <v>237630285.72</v>
      </c>
      <c r="E26" s="8">
        <f t="shared" si="6"/>
        <v>174045343.06999999</v>
      </c>
      <c r="F26" s="8">
        <f t="shared" si="6"/>
        <v>81587868.780000001</v>
      </c>
      <c r="G26" s="8">
        <f t="shared" si="6"/>
        <v>63584942.650000006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  <row r="32" spans="1:7" ht="15">
      <c r="A32" s="83" t="s">
        <v>328</v>
      </c>
      <c r="D32" s="83" t="s">
        <v>329</v>
      </c>
    </row>
    <row r="33" spans="1:4" ht="15">
      <c r="A33" s="83" t="s">
        <v>330</v>
      </c>
      <c r="D33" s="83" t="s">
        <v>331</v>
      </c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topLeftCell="A67" workbookViewId="0">
      <selection activeCell="B85" sqref="B85:E86"/>
    </sheetView>
  </sheetViews>
  <sheetFormatPr baseColWidth="10" defaultRowHeight="11.25"/>
  <cols>
    <col min="1" max="1" width="5.83203125" style="11" customWidth="1"/>
    <col min="2" max="2" width="65.83203125" style="11" customWidth="1"/>
    <col min="3" max="8" width="17.83203125" style="11" customWidth="1"/>
    <col min="9" max="16384" width="12" style="11"/>
  </cols>
  <sheetData>
    <row r="1" spans="1:8" ht="45.95" customHeight="1">
      <c r="A1" s="69" t="s">
        <v>326</v>
      </c>
      <c r="B1" s="70"/>
      <c r="C1" s="70"/>
      <c r="D1" s="70"/>
      <c r="E1" s="70"/>
      <c r="F1" s="70"/>
      <c r="G1" s="70"/>
      <c r="H1" s="71"/>
    </row>
    <row r="2" spans="1:8" ht="12" customHeight="1">
      <c r="A2" s="74"/>
      <c r="B2" s="75"/>
      <c r="C2" s="73" t="s">
        <v>0</v>
      </c>
      <c r="D2" s="73"/>
      <c r="E2" s="73"/>
      <c r="F2" s="73"/>
      <c r="G2" s="73"/>
      <c r="H2" s="43"/>
    </row>
    <row r="3" spans="1:8" ht="22.5">
      <c r="A3" s="76" t="s">
        <v>1</v>
      </c>
      <c r="B3" s="77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8" t="s">
        <v>97</v>
      </c>
      <c r="B5" s="79"/>
      <c r="C5" s="8">
        <f>C6+C16+C25+C36</f>
        <v>75565353</v>
      </c>
      <c r="D5" s="8">
        <f t="shared" ref="D5:H5" si="0">D6+D16+D25+D36</f>
        <v>24421812.09</v>
      </c>
      <c r="E5" s="8">
        <f t="shared" si="0"/>
        <v>99987165.090000004</v>
      </c>
      <c r="F5" s="8">
        <f t="shared" si="0"/>
        <v>82244052.319999993</v>
      </c>
      <c r="G5" s="8">
        <f t="shared" si="0"/>
        <v>81351907.090000004</v>
      </c>
      <c r="H5" s="8">
        <f t="shared" si="0"/>
        <v>17743112.77</v>
      </c>
    </row>
    <row r="6" spans="1:8" ht="12.75" customHeight="1">
      <c r="A6" s="63" t="s">
        <v>98</v>
      </c>
      <c r="B6" s="64"/>
      <c r="C6" s="8">
        <f>SUM(C7:C14)</f>
        <v>50907084</v>
      </c>
      <c r="D6" s="8">
        <f t="shared" ref="D6:H6" si="1">SUM(D7:D14)</f>
        <v>3774724.7300000004</v>
      </c>
      <c r="E6" s="8">
        <f t="shared" si="1"/>
        <v>54681808.730000004</v>
      </c>
      <c r="F6" s="8">
        <f t="shared" si="1"/>
        <v>50676084.110000007</v>
      </c>
      <c r="G6" s="8">
        <f t="shared" si="1"/>
        <v>50137488.199999996</v>
      </c>
      <c r="H6" s="8">
        <f t="shared" si="1"/>
        <v>4005724.6200000015</v>
      </c>
    </row>
    <row r="7" spans="1:8">
      <c r="A7" s="46" t="s">
        <v>266</v>
      </c>
      <c r="B7" s="40" t="s">
        <v>99</v>
      </c>
      <c r="C7" s="9">
        <v>2235359</v>
      </c>
      <c r="D7" s="9">
        <v>-4198</v>
      </c>
      <c r="E7" s="9">
        <f>C7+D7</f>
        <v>2231161</v>
      </c>
      <c r="F7" s="9">
        <v>2075158.81</v>
      </c>
      <c r="G7" s="9">
        <v>2045070.48</v>
      </c>
      <c r="H7" s="9">
        <f>E7-F7</f>
        <v>156002.18999999994</v>
      </c>
    </row>
    <row r="8" spans="1:8">
      <c r="A8" s="46" t="s">
        <v>267</v>
      </c>
      <c r="B8" s="40" t="s">
        <v>100</v>
      </c>
      <c r="C8" s="9">
        <v>362349</v>
      </c>
      <c r="D8" s="9">
        <v>0</v>
      </c>
      <c r="E8" s="9">
        <f t="shared" ref="E8:E14" si="2">C8+D8</f>
        <v>362349</v>
      </c>
      <c r="F8" s="9">
        <v>352263.35</v>
      </c>
      <c r="G8" s="9">
        <v>347166.47</v>
      </c>
      <c r="H8" s="9">
        <f t="shared" ref="H8:H71" si="3">E8-F8</f>
        <v>10085.650000000023</v>
      </c>
    </row>
    <row r="9" spans="1:8">
      <c r="A9" s="46" t="s">
        <v>268</v>
      </c>
      <c r="B9" s="40" t="s">
        <v>101</v>
      </c>
      <c r="C9" s="9">
        <v>29738028</v>
      </c>
      <c r="D9" s="9">
        <v>4558966.67</v>
      </c>
      <c r="E9" s="9">
        <f t="shared" si="2"/>
        <v>34296994.670000002</v>
      </c>
      <c r="F9" s="9">
        <v>32908282.960000001</v>
      </c>
      <c r="G9" s="9">
        <v>32560482.34</v>
      </c>
      <c r="H9" s="9">
        <f t="shared" si="3"/>
        <v>1388711.7100000009</v>
      </c>
    </row>
    <row r="10" spans="1:8">
      <c r="A10" s="46" t="s">
        <v>269</v>
      </c>
      <c r="B10" s="40" t="s">
        <v>102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>
      <c r="A11" s="46" t="s">
        <v>270</v>
      </c>
      <c r="B11" s="40" t="s">
        <v>103</v>
      </c>
      <c r="C11" s="9">
        <v>5511389</v>
      </c>
      <c r="D11" s="9">
        <v>958615.06</v>
      </c>
      <c r="E11" s="9">
        <f t="shared" si="2"/>
        <v>6470004.0600000005</v>
      </c>
      <c r="F11" s="9">
        <v>6015033.3499999996</v>
      </c>
      <c r="G11" s="9">
        <v>5933928.3700000001</v>
      </c>
      <c r="H11" s="9">
        <f t="shared" si="3"/>
        <v>454970.71000000089</v>
      </c>
    </row>
    <row r="12" spans="1:8">
      <c r="A12" s="46" t="s">
        <v>271</v>
      </c>
      <c r="B12" s="40" t="s">
        <v>104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>
      <c r="A13" s="46" t="s">
        <v>272</v>
      </c>
      <c r="B13" s="40" t="s">
        <v>105</v>
      </c>
      <c r="C13" s="9">
        <v>10908778</v>
      </c>
      <c r="D13" s="9">
        <v>-1862359</v>
      </c>
      <c r="E13" s="9">
        <f t="shared" si="2"/>
        <v>9046419</v>
      </c>
      <c r="F13" s="9">
        <v>7183756.4100000001</v>
      </c>
      <c r="G13" s="9">
        <v>7127944.5300000003</v>
      </c>
      <c r="H13" s="9">
        <f t="shared" si="3"/>
        <v>1862662.5899999999</v>
      </c>
    </row>
    <row r="14" spans="1:8">
      <c r="A14" s="46" t="s">
        <v>273</v>
      </c>
      <c r="B14" s="40" t="s">
        <v>106</v>
      </c>
      <c r="C14" s="9">
        <v>2151181</v>
      </c>
      <c r="D14" s="9">
        <v>123700</v>
      </c>
      <c r="E14" s="9">
        <f t="shared" si="2"/>
        <v>2274881</v>
      </c>
      <c r="F14" s="9">
        <v>2141589.23</v>
      </c>
      <c r="G14" s="9">
        <v>2122896.0099999998</v>
      </c>
      <c r="H14" s="9">
        <f t="shared" si="3"/>
        <v>133291.77000000002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2.75">
      <c r="A16" s="63" t="s">
        <v>107</v>
      </c>
      <c r="B16" s="80"/>
      <c r="C16" s="8">
        <f>SUM(C17:C23)</f>
        <v>22278979</v>
      </c>
      <c r="D16" s="8">
        <f t="shared" ref="D16:G16" si="4">SUM(D17:D23)</f>
        <v>19476987.359999999</v>
      </c>
      <c r="E16" s="8">
        <f t="shared" si="4"/>
        <v>41755966.359999999</v>
      </c>
      <c r="F16" s="8">
        <f t="shared" si="4"/>
        <v>28133352.640000001</v>
      </c>
      <c r="G16" s="8">
        <f t="shared" si="4"/>
        <v>27798893.980000004</v>
      </c>
      <c r="H16" s="8">
        <f t="shared" si="3"/>
        <v>13622613.719999999</v>
      </c>
    </row>
    <row r="17" spans="1:8">
      <c r="A17" s="46" t="s">
        <v>274</v>
      </c>
      <c r="B17" s="40" t="s">
        <v>108</v>
      </c>
      <c r="C17" s="9">
        <v>457240</v>
      </c>
      <c r="D17" s="9">
        <v>71425</v>
      </c>
      <c r="E17" s="9">
        <f>C17+D17</f>
        <v>528665</v>
      </c>
      <c r="F17" s="9">
        <v>491234.09</v>
      </c>
      <c r="G17" s="9">
        <v>476165.39</v>
      </c>
      <c r="H17" s="9">
        <f t="shared" si="3"/>
        <v>37430.909999999974</v>
      </c>
    </row>
    <row r="18" spans="1:8">
      <c r="A18" s="46" t="s">
        <v>275</v>
      </c>
      <c r="B18" s="40" t="s">
        <v>109</v>
      </c>
      <c r="C18" s="9">
        <v>17471511</v>
      </c>
      <c r="D18" s="9">
        <v>18795886.359999999</v>
      </c>
      <c r="E18" s="9">
        <f t="shared" ref="E18:E23" si="5">C18+D18</f>
        <v>36267397.359999999</v>
      </c>
      <c r="F18" s="9">
        <v>22941907.68</v>
      </c>
      <c r="G18" s="9">
        <v>22730933.48</v>
      </c>
      <c r="H18" s="9">
        <f t="shared" si="3"/>
        <v>13325489.68</v>
      </c>
    </row>
    <row r="19" spans="1:8">
      <c r="A19" s="46" t="s">
        <v>276</v>
      </c>
      <c r="B19" s="40" t="s">
        <v>110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>
      <c r="A20" s="46" t="s">
        <v>277</v>
      </c>
      <c r="B20" s="40" t="s">
        <v>111</v>
      </c>
      <c r="C20" s="9">
        <v>3384934</v>
      </c>
      <c r="D20" s="9">
        <v>565476</v>
      </c>
      <c r="E20" s="9">
        <f t="shared" si="5"/>
        <v>3950410</v>
      </c>
      <c r="F20" s="9">
        <v>3745377.76</v>
      </c>
      <c r="G20" s="9">
        <v>3653802.6</v>
      </c>
      <c r="H20" s="9">
        <f t="shared" si="3"/>
        <v>205032.24000000022</v>
      </c>
    </row>
    <row r="21" spans="1:8">
      <c r="A21" s="46" t="s">
        <v>278</v>
      </c>
      <c r="B21" s="40" t="s">
        <v>112</v>
      </c>
      <c r="C21" s="9">
        <v>965294</v>
      </c>
      <c r="D21" s="9">
        <v>44200</v>
      </c>
      <c r="E21" s="9">
        <f t="shared" si="5"/>
        <v>1009494</v>
      </c>
      <c r="F21" s="9">
        <v>954833.11</v>
      </c>
      <c r="G21" s="9">
        <v>937992.51</v>
      </c>
      <c r="H21" s="9">
        <f t="shared" si="3"/>
        <v>54660.890000000014</v>
      </c>
    </row>
    <row r="22" spans="1:8">
      <c r="A22" s="46" t="s">
        <v>279</v>
      </c>
      <c r="B22" s="40" t="s">
        <v>113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>
      <c r="A23" s="46" t="s">
        <v>280</v>
      </c>
      <c r="B23" s="40" t="s">
        <v>114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2.75">
      <c r="A25" s="63" t="s">
        <v>115</v>
      </c>
      <c r="B25" s="80"/>
      <c r="C25" s="8">
        <f>SUM(C26:C34)</f>
        <v>2379290</v>
      </c>
      <c r="D25" s="8">
        <f t="shared" ref="D25:G25" si="6">SUM(D26:D34)</f>
        <v>1170100</v>
      </c>
      <c r="E25" s="8">
        <f t="shared" si="6"/>
        <v>3549390</v>
      </c>
      <c r="F25" s="8">
        <f t="shared" si="6"/>
        <v>3434615.57</v>
      </c>
      <c r="G25" s="8">
        <f t="shared" si="6"/>
        <v>3415524.91</v>
      </c>
      <c r="H25" s="8">
        <f t="shared" si="3"/>
        <v>114774.43000000017</v>
      </c>
    </row>
    <row r="26" spans="1:8">
      <c r="A26" s="46" t="s">
        <v>281</v>
      </c>
      <c r="B26" s="40" t="s">
        <v>116</v>
      </c>
      <c r="C26" s="9">
        <v>2379290</v>
      </c>
      <c r="D26" s="9">
        <v>1170100</v>
      </c>
      <c r="E26" s="9">
        <f>C26+D26</f>
        <v>3549390</v>
      </c>
      <c r="F26" s="9">
        <v>3434615.57</v>
      </c>
      <c r="G26" s="9">
        <v>3415524.91</v>
      </c>
      <c r="H26" s="9">
        <f t="shared" si="3"/>
        <v>114774.43000000017</v>
      </c>
    </row>
    <row r="27" spans="1:8">
      <c r="A27" s="46" t="s">
        <v>282</v>
      </c>
      <c r="B27" s="40" t="s">
        <v>117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>
      <c r="A28" s="46" t="s">
        <v>283</v>
      </c>
      <c r="B28" s="40" t="s">
        <v>118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>
      <c r="A29" s="46" t="s">
        <v>284</v>
      </c>
      <c r="B29" s="40" t="s">
        <v>119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>
      <c r="A30" s="46" t="s">
        <v>285</v>
      </c>
      <c r="B30" s="40" t="s">
        <v>120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>
      <c r="A31" s="46" t="s">
        <v>286</v>
      </c>
      <c r="B31" s="40" t="s">
        <v>121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>
      <c r="A32" s="46" t="s">
        <v>287</v>
      </c>
      <c r="B32" s="40" t="s">
        <v>122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>
      <c r="A33" s="46" t="s">
        <v>288</v>
      </c>
      <c r="B33" s="40" t="s">
        <v>123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>
      <c r="A34" s="46" t="s">
        <v>289</v>
      </c>
      <c r="B34" s="40" t="s">
        <v>124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2.75">
      <c r="A36" s="63" t="s">
        <v>125</v>
      </c>
      <c r="B36" s="80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>
      <c r="A37" s="46" t="s">
        <v>290</v>
      </c>
      <c r="B37" s="40" t="s">
        <v>126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2.5">
      <c r="A38" s="46" t="s">
        <v>291</v>
      </c>
      <c r="B38" s="48" t="s">
        <v>127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>
      <c r="A39" s="46" t="s">
        <v>292</v>
      </c>
      <c r="B39" s="40" t="s">
        <v>128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>
      <c r="A40" s="46" t="s">
        <v>293</v>
      </c>
      <c r="B40" s="40" t="s">
        <v>129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2.75">
      <c r="A42" s="63" t="s">
        <v>130</v>
      </c>
      <c r="B42" s="80"/>
      <c r="C42" s="8">
        <f>C43+C53+C62+C73</f>
        <v>57806273</v>
      </c>
      <c r="D42" s="8">
        <f t="shared" ref="D42:G42" si="10">D43+D53+D62+D73</f>
        <v>79836847.63000001</v>
      </c>
      <c r="E42" s="8">
        <f t="shared" si="10"/>
        <v>137643120.63000003</v>
      </c>
      <c r="F42" s="8">
        <f t="shared" si="10"/>
        <v>91801290.749999985</v>
      </c>
      <c r="G42" s="8">
        <f t="shared" si="10"/>
        <v>89752500.229999989</v>
      </c>
      <c r="H42" s="8">
        <f t="shared" si="3"/>
        <v>45841829.88000004</v>
      </c>
    </row>
    <row r="43" spans="1:8" ht="12.75">
      <c r="A43" s="63" t="s">
        <v>98</v>
      </c>
      <c r="B43" s="80"/>
      <c r="C43" s="8">
        <f>SUM(C44:C51)</f>
        <v>14791416.129999999</v>
      </c>
      <c r="D43" s="8">
        <f t="shared" ref="D43:G43" si="11">SUM(D44:D51)</f>
        <v>-10188082.890000001</v>
      </c>
      <c r="E43" s="8">
        <f t="shared" si="11"/>
        <v>4603333.2399999993</v>
      </c>
      <c r="F43" s="8">
        <f t="shared" si="11"/>
        <v>3333744.49</v>
      </c>
      <c r="G43" s="8">
        <f t="shared" si="11"/>
        <v>3241537.86</v>
      </c>
      <c r="H43" s="8">
        <f t="shared" si="3"/>
        <v>1269588.7499999991</v>
      </c>
    </row>
    <row r="44" spans="1:8">
      <c r="A44" s="46" t="s">
        <v>294</v>
      </c>
      <c r="B44" s="40" t="s">
        <v>99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46" t="s">
        <v>295</v>
      </c>
      <c r="B45" s="40" t="s">
        <v>100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>
      <c r="A46" s="46" t="s">
        <v>296</v>
      </c>
      <c r="B46" s="40" t="s">
        <v>101</v>
      </c>
      <c r="C46" s="9">
        <v>10774249</v>
      </c>
      <c r="D46" s="9">
        <v>-10441305.390000001</v>
      </c>
      <c r="E46" s="9">
        <f t="shared" si="12"/>
        <v>332943.6099999994</v>
      </c>
      <c r="F46" s="9">
        <v>101922.29</v>
      </c>
      <c r="G46" s="9">
        <v>101922.29</v>
      </c>
      <c r="H46" s="9">
        <f t="shared" si="3"/>
        <v>231021.31999999942</v>
      </c>
    </row>
    <row r="47" spans="1:8">
      <c r="A47" s="46" t="s">
        <v>297</v>
      </c>
      <c r="B47" s="40" t="s">
        <v>102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>
      <c r="A48" s="46" t="s">
        <v>298</v>
      </c>
      <c r="B48" s="40" t="s">
        <v>103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>
      <c r="A49" s="46" t="s">
        <v>299</v>
      </c>
      <c r="B49" s="40" t="s">
        <v>104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>
      <c r="A50" s="46" t="s">
        <v>300</v>
      </c>
      <c r="B50" s="40" t="s">
        <v>105</v>
      </c>
      <c r="C50" s="9">
        <v>4017167.13</v>
      </c>
      <c r="D50" s="9">
        <v>253222.5</v>
      </c>
      <c r="E50" s="9">
        <f t="shared" si="12"/>
        <v>4270389.63</v>
      </c>
      <c r="F50" s="9">
        <v>3231822.2</v>
      </c>
      <c r="G50" s="9">
        <v>3139615.57</v>
      </c>
      <c r="H50" s="9">
        <f t="shared" si="3"/>
        <v>1038567.4299999997</v>
      </c>
    </row>
    <row r="51" spans="1:8">
      <c r="A51" s="46" t="s">
        <v>301</v>
      </c>
      <c r="B51" s="40" t="s">
        <v>106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2.75">
      <c r="A53" s="63" t="s">
        <v>107</v>
      </c>
      <c r="B53" s="80"/>
      <c r="C53" s="8">
        <f>SUM(C54:C60)</f>
        <v>43014856.869999997</v>
      </c>
      <c r="D53" s="8">
        <f t="shared" ref="D53:G53" si="13">SUM(D54:D60)</f>
        <v>89824930.520000011</v>
      </c>
      <c r="E53" s="8">
        <f t="shared" si="13"/>
        <v>132839787.39000002</v>
      </c>
      <c r="F53" s="8">
        <f t="shared" si="13"/>
        <v>88267546.25999999</v>
      </c>
      <c r="G53" s="8">
        <f t="shared" si="13"/>
        <v>86310962.36999999</v>
      </c>
      <c r="H53" s="8">
        <f t="shared" si="3"/>
        <v>44572241.130000025</v>
      </c>
    </row>
    <row r="54" spans="1:8">
      <c r="A54" s="46" t="s">
        <v>302</v>
      </c>
      <c r="B54" s="40" t="s">
        <v>108</v>
      </c>
      <c r="C54" s="9">
        <v>0</v>
      </c>
      <c r="D54" s="9">
        <v>0</v>
      </c>
      <c r="E54" s="9">
        <f>C54+D54</f>
        <v>0</v>
      </c>
      <c r="F54" s="9">
        <v>0</v>
      </c>
      <c r="G54" s="9">
        <v>0</v>
      </c>
      <c r="H54" s="9">
        <f t="shared" si="3"/>
        <v>0</v>
      </c>
    </row>
    <row r="55" spans="1:8">
      <c r="A55" s="46" t="s">
        <v>303</v>
      </c>
      <c r="B55" s="40" t="s">
        <v>109</v>
      </c>
      <c r="C55" s="9">
        <v>42993356.869999997</v>
      </c>
      <c r="D55" s="9">
        <v>88947569.900000006</v>
      </c>
      <c r="E55" s="9">
        <f t="shared" ref="E55:E60" si="14">C55+D55</f>
        <v>131940926.77000001</v>
      </c>
      <c r="F55" s="9">
        <v>87414721.849999994</v>
      </c>
      <c r="G55" s="9">
        <v>85460204.569999993</v>
      </c>
      <c r="H55" s="9">
        <f t="shared" si="3"/>
        <v>44526204.920000017</v>
      </c>
    </row>
    <row r="56" spans="1:8">
      <c r="A56" s="46" t="s">
        <v>304</v>
      </c>
      <c r="B56" s="40" t="s">
        <v>110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>
      <c r="A57" s="46" t="s">
        <v>305</v>
      </c>
      <c r="B57" s="40" t="s">
        <v>111</v>
      </c>
      <c r="C57" s="9">
        <v>0</v>
      </c>
      <c r="D57" s="9">
        <v>887360.62</v>
      </c>
      <c r="E57" s="9">
        <f t="shared" si="14"/>
        <v>887360.62</v>
      </c>
      <c r="F57" s="9">
        <v>841324.41</v>
      </c>
      <c r="G57" s="9">
        <v>839257.8</v>
      </c>
      <c r="H57" s="9">
        <f t="shared" si="3"/>
        <v>46036.209999999963</v>
      </c>
    </row>
    <row r="58" spans="1:8">
      <c r="A58" s="46" t="s">
        <v>306</v>
      </c>
      <c r="B58" s="40" t="s">
        <v>112</v>
      </c>
      <c r="C58" s="9">
        <v>21500</v>
      </c>
      <c r="D58" s="9">
        <v>-10000</v>
      </c>
      <c r="E58" s="9">
        <f t="shared" si="14"/>
        <v>11500</v>
      </c>
      <c r="F58" s="9">
        <v>11500</v>
      </c>
      <c r="G58" s="9">
        <v>11500</v>
      </c>
      <c r="H58" s="9">
        <f t="shared" si="3"/>
        <v>0</v>
      </c>
    </row>
    <row r="59" spans="1:8">
      <c r="A59" s="46" t="s">
        <v>307</v>
      </c>
      <c r="B59" s="40" t="s">
        <v>113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>
      <c r="A60" s="46" t="s">
        <v>308</v>
      </c>
      <c r="B60" s="40" t="s">
        <v>114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2.75">
      <c r="A62" s="63" t="s">
        <v>115</v>
      </c>
      <c r="B62" s="80"/>
      <c r="C62" s="8">
        <f>SUM(C63:C71)</f>
        <v>0</v>
      </c>
      <c r="D62" s="8">
        <f t="shared" ref="D62:G62" si="15">SUM(D63:D71)</f>
        <v>200000</v>
      </c>
      <c r="E62" s="8">
        <f t="shared" si="15"/>
        <v>200000</v>
      </c>
      <c r="F62" s="8">
        <f t="shared" si="15"/>
        <v>200000</v>
      </c>
      <c r="G62" s="8">
        <f t="shared" si="15"/>
        <v>200000</v>
      </c>
      <c r="H62" s="8">
        <f t="shared" si="3"/>
        <v>0</v>
      </c>
    </row>
    <row r="63" spans="1:8">
      <c r="A63" s="46" t="s">
        <v>309</v>
      </c>
      <c r="B63" s="40" t="s">
        <v>116</v>
      </c>
      <c r="C63" s="9">
        <v>0</v>
      </c>
      <c r="D63" s="9">
        <v>200000</v>
      </c>
      <c r="E63" s="9">
        <f>C63+D63</f>
        <v>200000</v>
      </c>
      <c r="F63" s="9">
        <v>200000</v>
      </c>
      <c r="G63" s="9">
        <v>200000</v>
      </c>
      <c r="H63" s="9">
        <f t="shared" si="3"/>
        <v>0</v>
      </c>
    </row>
    <row r="64" spans="1:8">
      <c r="A64" s="46" t="s">
        <v>310</v>
      </c>
      <c r="B64" s="40" t="s">
        <v>117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>
      <c r="A65" s="46" t="s">
        <v>311</v>
      </c>
      <c r="B65" s="40" t="s">
        <v>118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>
      <c r="A66" s="46" t="s">
        <v>312</v>
      </c>
      <c r="B66" s="40" t="s">
        <v>119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>
      <c r="A67" s="46" t="s">
        <v>313</v>
      </c>
      <c r="B67" s="40" t="s">
        <v>120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>
      <c r="A68" s="46" t="s">
        <v>314</v>
      </c>
      <c r="B68" s="40" t="s">
        <v>121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>
      <c r="A69" s="46" t="s">
        <v>315</v>
      </c>
      <c r="B69" s="40" t="s">
        <v>122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>
      <c r="A70" s="46" t="s">
        <v>316</v>
      </c>
      <c r="B70" s="40" t="s">
        <v>123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>
      <c r="A71" s="46" t="s">
        <v>317</v>
      </c>
      <c r="B71" s="40" t="s">
        <v>124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2.75">
      <c r="A73" s="63" t="s">
        <v>125</v>
      </c>
      <c r="B73" s="80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>
      <c r="A74" s="46" t="s">
        <v>318</v>
      </c>
      <c r="B74" s="40" t="s">
        <v>126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2.5">
      <c r="A75" s="46" t="s">
        <v>319</v>
      </c>
      <c r="B75" s="48" t="s">
        <v>127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>
      <c r="A76" s="46" t="s">
        <v>320</v>
      </c>
      <c r="B76" s="40" t="s">
        <v>128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>
      <c r="A77" s="46" t="s">
        <v>321</v>
      </c>
      <c r="B77" s="40" t="s">
        <v>129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2.75">
      <c r="A79" s="63" t="s">
        <v>83</v>
      </c>
      <c r="B79" s="80"/>
      <c r="C79" s="8">
        <f>C5+C42</f>
        <v>133371626</v>
      </c>
      <c r="D79" s="8">
        <f t="shared" ref="D79:H79" si="20">D5+D42</f>
        <v>104258659.72000001</v>
      </c>
      <c r="E79" s="8">
        <f t="shared" si="20"/>
        <v>237630285.72000003</v>
      </c>
      <c r="F79" s="8">
        <f t="shared" si="20"/>
        <v>174045343.06999999</v>
      </c>
      <c r="G79" s="8">
        <f t="shared" si="20"/>
        <v>171104407.31999999</v>
      </c>
      <c r="H79" s="8">
        <f t="shared" si="20"/>
        <v>63584942.650000036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  <row r="85" spans="2:5" ht="15">
      <c r="B85" s="83" t="s">
        <v>328</v>
      </c>
      <c r="E85" s="83" t="s">
        <v>329</v>
      </c>
    </row>
    <row r="86" spans="2:5" ht="15">
      <c r="B86" s="83" t="s">
        <v>330</v>
      </c>
      <c r="E86" s="83" t="s">
        <v>331</v>
      </c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zoomScaleNormal="100" workbookViewId="0">
      <selection activeCell="A33" sqref="A33:D34"/>
    </sheetView>
  </sheetViews>
  <sheetFormatPr baseColWidth="10" defaultRowHeight="11.25"/>
  <cols>
    <col min="1" max="1" width="56.83203125" style="11" customWidth="1"/>
    <col min="2" max="7" width="16.83203125" style="11" customWidth="1"/>
    <col min="8" max="16384" width="12" style="11"/>
  </cols>
  <sheetData>
    <row r="1" spans="1:7" ht="56.1" customHeight="1">
      <c r="A1" s="69" t="s">
        <v>327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131</v>
      </c>
      <c r="F3" s="14" t="s">
        <v>86</v>
      </c>
      <c r="G3" s="26" t="s">
        <v>7</v>
      </c>
    </row>
    <row r="4" spans="1:7">
      <c r="A4" s="27" t="s">
        <v>132</v>
      </c>
      <c r="B4" s="28">
        <f>B5+B6+B7+B10+B11+B14</f>
        <v>50255286</v>
      </c>
      <c r="C4" s="28">
        <f t="shared" ref="C4:G4" si="0">C5+C6+C7+C10+C11+C14</f>
        <v>-679402.58</v>
      </c>
      <c r="D4" s="28">
        <f t="shared" si="0"/>
        <v>49575883.420000002</v>
      </c>
      <c r="E4" s="28">
        <f t="shared" si="0"/>
        <v>45806997.840000004</v>
      </c>
      <c r="F4" s="28">
        <f t="shared" si="0"/>
        <v>45544748.210000001</v>
      </c>
      <c r="G4" s="28">
        <f t="shared" si="0"/>
        <v>3768885.5799999982</v>
      </c>
    </row>
    <row r="5" spans="1:7">
      <c r="A5" s="29" t="s">
        <v>133</v>
      </c>
      <c r="B5" s="9">
        <v>50255286</v>
      </c>
      <c r="C5" s="9">
        <v>-679402.58</v>
      </c>
      <c r="D5" s="8">
        <f>B5+C5</f>
        <v>49575883.420000002</v>
      </c>
      <c r="E5" s="9">
        <v>45806997.840000004</v>
      </c>
      <c r="F5" s="9">
        <v>45544748.210000001</v>
      </c>
      <c r="G5" s="8">
        <f>D5-E5</f>
        <v>3768885.5799999982</v>
      </c>
    </row>
    <row r="6" spans="1:7">
      <c r="A6" s="29" t="s">
        <v>134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135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136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137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138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2.5">
      <c r="A11" s="29" t="s">
        <v>139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140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141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142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143</v>
      </c>
      <c r="B16" s="8">
        <f>B17+B18+B19+B22+B23+B26</f>
        <v>3270194</v>
      </c>
      <c r="C16" s="8">
        <f t="shared" ref="C16:G16" si="6">C17+C18+C19+C22+C23+C26</f>
        <v>1218779.23</v>
      </c>
      <c r="D16" s="8">
        <f t="shared" si="6"/>
        <v>4488973.2300000004</v>
      </c>
      <c r="E16" s="8">
        <f t="shared" si="6"/>
        <v>2689879.11</v>
      </c>
      <c r="F16" s="8">
        <f t="shared" si="6"/>
        <v>2495604.3199999998</v>
      </c>
      <c r="G16" s="8">
        <f t="shared" si="6"/>
        <v>1799094.1200000006</v>
      </c>
    </row>
    <row r="17" spans="1:7">
      <c r="A17" s="29" t="s">
        <v>133</v>
      </c>
      <c r="B17" s="9">
        <v>3270194</v>
      </c>
      <c r="C17" s="9">
        <v>1218779.23</v>
      </c>
      <c r="D17" s="8">
        <f t="shared" ref="D17:D18" si="7">B17+C17</f>
        <v>4488973.2300000004</v>
      </c>
      <c r="E17" s="9">
        <v>2689879.11</v>
      </c>
      <c r="F17" s="9">
        <v>2495604.3199999998</v>
      </c>
      <c r="G17" s="8">
        <f t="shared" ref="G17:G26" si="8">D17-E17</f>
        <v>1799094.1200000006</v>
      </c>
    </row>
    <row r="18" spans="1:7">
      <c r="A18" s="29" t="s">
        <v>134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135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136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137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138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2.5">
      <c r="A23" s="29" t="s">
        <v>139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140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141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142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144</v>
      </c>
      <c r="B27" s="8">
        <f>B4+B16</f>
        <v>53525480</v>
      </c>
      <c r="C27" s="8">
        <f t="shared" ref="C27:G27" si="13">C4+C16</f>
        <v>539376.65</v>
      </c>
      <c r="D27" s="8">
        <f t="shared" si="13"/>
        <v>54064856.650000006</v>
      </c>
      <c r="E27" s="8">
        <f t="shared" si="13"/>
        <v>48496876.950000003</v>
      </c>
      <c r="F27" s="8">
        <f t="shared" si="13"/>
        <v>48040352.530000001</v>
      </c>
      <c r="G27" s="8">
        <f t="shared" si="13"/>
        <v>5567979.6999999993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  <row r="33" spans="1:4" ht="15">
      <c r="A33" s="83" t="s">
        <v>328</v>
      </c>
      <c r="D33" s="83" t="s">
        <v>329</v>
      </c>
    </row>
    <row r="34" spans="1:4" ht="15">
      <c r="A34" s="83" t="s">
        <v>330</v>
      </c>
      <c r="D34" s="83" t="s">
        <v>331</v>
      </c>
    </row>
  </sheetData>
  <mergeCells count="2">
    <mergeCell ref="A1:G1"/>
    <mergeCell ref="B2:F2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</cp:lastModifiedBy>
  <cp:lastPrinted>2018-03-03T17:04:18Z</cp:lastPrinted>
  <dcterms:created xsi:type="dcterms:W3CDTF">2017-01-11T17:22:36Z</dcterms:created>
  <dcterms:modified xsi:type="dcterms:W3CDTF">2018-03-03T17:17:12Z</dcterms:modified>
</cp:coreProperties>
</file>